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lections\Voter Turnout\2023\"/>
    </mc:Choice>
  </mc:AlternateContent>
  <xr:revisionPtr revIDLastSave="0" documentId="13_ncr:1_{AD70EF20-302B-4E24-82DE-F369B14ED7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ection Night Stats - General" sheetId="7" r:id="rId1"/>
  </sheets>
  <definedNames>
    <definedName name="_xlnm._FilterDatabase" localSheetId="0" hidden="1">'Election Night Stats - General'!$C$8:$M$158</definedName>
    <definedName name="_xlnm.Print_Titles" localSheetId="0">'Election Night Stats - General'!$1:$7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" i="7" l="1"/>
  <c r="I170" i="7" s="1"/>
  <c r="I108" i="7"/>
  <c r="I169" i="7" s="1"/>
  <c r="I98" i="7"/>
  <c r="I168" i="7" s="1"/>
  <c r="I86" i="7"/>
  <c r="I167" i="7" s="1"/>
  <c r="I73" i="7"/>
  <c r="I166" i="7" s="1"/>
  <c r="I63" i="7"/>
  <c r="I165" i="7" s="1"/>
  <c r="I53" i="7"/>
  <c r="I164" i="7" s="1"/>
  <c r="I43" i="7"/>
  <c r="I163" i="7" s="1"/>
  <c r="I30" i="7"/>
  <c r="I162" i="7" s="1"/>
  <c r="I20" i="7"/>
  <c r="I161" i="7" s="1"/>
  <c r="H134" i="7"/>
  <c r="L15" i="7"/>
  <c r="J15" i="7" s="1"/>
  <c r="L14" i="7"/>
  <c r="J14" i="7" s="1"/>
  <c r="F15" i="7"/>
  <c r="F13" i="7"/>
  <c r="F14" i="7"/>
  <c r="F80" i="7"/>
  <c r="H99" i="7"/>
  <c r="H100" i="7"/>
  <c r="H101" i="7"/>
  <c r="H102" i="7"/>
  <c r="H103" i="7"/>
  <c r="H104" i="7"/>
  <c r="H105" i="7"/>
  <c r="H106" i="7"/>
  <c r="H107" i="7"/>
  <c r="L72" i="7"/>
  <c r="J72" i="7" s="1"/>
  <c r="L65" i="7"/>
  <c r="J65" i="7" s="1"/>
  <c r="L66" i="7"/>
  <c r="J66" i="7" s="1"/>
  <c r="L67" i="7"/>
  <c r="J67" i="7" s="1"/>
  <c r="L68" i="7"/>
  <c r="J68" i="7" s="1"/>
  <c r="L69" i="7"/>
  <c r="J69" i="7" s="1"/>
  <c r="L70" i="7"/>
  <c r="J70" i="7" s="1"/>
  <c r="L71" i="7"/>
  <c r="J71" i="7" s="1"/>
  <c r="L64" i="7"/>
  <c r="J64" i="7" s="1"/>
  <c r="F64" i="7"/>
  <c r="H10" i="7"/>
  <c r="H11" i="7"/>
  <c r="H12" i="7"/>
  <c r="H13" i="7"/>
  <c r="H14" i="7"/>
  <c r="H15" i="7"/>
  <c r="H16" i="7"/>
  <c r="H17" i="7"/>
  <c r="H18" i="7"/>
  <c r="H19" i="7"/>
  <c r="H9" i="7"/>
  <c r="H21" i="7"/>
  <c r="F54" i="7"/>
  <c r="H7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F44" i="7"/>
  <c r="E185" i="7"/>
  <c r="K158" i="7"/>
  <c r="K173" i="7" s="1"/>
  <c r="I158" i="7"/>
  <c r="I173" i="7" s="1"/>
  <c r="G158" i="7"/>
  <c r="G173" i="7" s="1"/>
  <c r="E158" i="7"/>
  <c r="E173" i="7" s="1"/>
  <c r="D158" i="7"/>
  <c r="D173" i="7" s="1"/>
  <c r="L157" i="7"/>
  <c r="J157" i="7" s="1"/>
  <c r="H157" i="7"/>
  <c r="F157" i="7"/>
  <c r="L156" i="7"/>
  <c r="J156" i="7" s="1"/>
  <c r="H156" i="7"/>
  <c r="F156" i="7"/>
  <c r="L155" i="7"/>
  <c r="J155" i="7" s="1"/>
  <c r="H155" i="7"/>
  <c r="F155" i="7"/>
  <c r="L154" i="7"/>
  <c r="J154" i="7" s="1"/>
  <c r="H154" i="7"/>
  <c r="F154" i="7"/>
  <c r="L153" i="7"/>
  <c r="J153" i="7" s="1"/>
  <c r="H153" i="7"/>
  <c r="F153" i="7"/>
  <c r="L152" i="7"/>
  <c r="J152" i="7" s="1"/>
  <c r="H152" i="7"/>
  <c r="F152" i="7"/>
  <c r="L151" i="7"/>
  <c r="J151" i="7" s="1"/>
  <c r="H151" i="7"/>
  <c r="F151" i="7"/>
  <c r="L150" i="7"/>
  <c r="J150" i="7" s="1"/>
  <c r="H150" i="7"/>
  <c r="F150" i="7"/>
  <c r="L149" i="7"/>
  <c r="J149" i="7" s="1"/>
  <c r="H149" i="7"/>
  <c r="F149" i="7"/>
  <c r="L148" i="7"/>
  <c r="J148" i="7" s="1"/>
  <c r="H148" i="7"/>
  <c r="F148" i="7"/>
  <c r="L147" i="7"/>
  <c r="J147" i="7" s="1"/>
  <c r="H147" i="7"/>
  <c r="F147" i="7"/>
  <c r="L146" i="7"/>
  <c r="J146" i="7" s="1"/>
  <c r="H146" i="7"/>
  <c r="F146" i="7"/>
  <c r="L145" i="7"/>
  <c r="J145" i="7" s="1"/>
  <c r="H145" i="7"/>
  <c r="F145" i="7"/>
  <c r="K144" i="7"/>
  <c r="K172" i="7" s="1"/>
  <c r="I144" i="7"/>
  <c r="I172" i="7" s="1"/>
  <c r="G144" i="7"/>
  <c r="G172" i="7" s="1"/>
  <c r="E144" i="7"/>
  <c r="E172" i="7" s="1"/>
  <c r="D144" i="7"/>
  <c r="D172" i="7" s="1"/>
  <c r="L143" i="7"/>
  <c r="J143" i="7" s="1"/>
  <c r="H143" i="7"/>
  <c r="F143" i="7"/>
  <c r="L142" i="7"/>
  <c r="J142" i="7" s="1"/>
  <c r="H142" i="7"/>
  <c r="F142" i="7"/>
  <c r="L141" i="7"/>
  <c r="J141" i="7" s="1"/>
  <c r="H141" i="7"/>
  <c r="F141" i="7"/>
  <c r="L140" i="7"/>
  <c r="J140" i="7" s="1"/>
  <c r="H140" i="7"/>
  <c r="F140" i="7"/>
  <c r="L139" i="7"/>
  <c r="J139" i="7" s="1"/>
  <c r="H139" i="7"/>
  <c r="F139" i="7"/>
  <c r="L138" i="7"/>
  <c r="J138" i="7" s="1"/>
  <c r="H138" i="7"/>
  <c r="F138" i="7"/>
  <c r="L137" i="7"/>
  <c r="J137" i="7" s="1"/>
  <c r="H137" i="7"/>
  <c r="F137" i="7"/>
  <c r="L136" i="7"/>
  <c r="J136" i="7" s="1"/>
  <c r="H136" i="7"/>
  <c r="F136" i="7"/>
  <c r="L135" i="7"/>
  <c r="J135" i="7" s="1"/>
  <c r="H135" i="7"/>
  <c r="F135" i="7"/>
  <c r="L134" i="7"/>
  <c r="J134" i="7" s="1"/>
  <c r="F134" i="7"/>
  <c r="L133" i="7"/>
  <c r="J133" i="7" s="1"/>
  <c r="H133" i="7"/>
  <c r="F133" i="7"/>
  <c r="L132" i="7"/>
  <c r="J132" i="7" s="1"/>
  <c r="H132" i="7"/>
  <c r="F132" i="7"/>
  <c r="K131" i="7"/>
  <c r="K171" i="7" s="1"/>
  <c r="I131" i="7"/>
  <c r="I171" i="7" s="1"/>
  <c r="G131" i="7"/>
  <c r="G171" i="7" s="1"/>
  <c r="E131" i="7"/>
  <c r="E171" i="7" s="1"/>
  <c r="D131" i="7"/>
  <c r="D171" i="7" s="1"/>
  <c r="L130" i="7"/>
  <c r="J130" i="7" s="1"/>
  <c r="F130" i="7"/>
  <c r="L129" i="7"/>
  <c r="J129" i="7" s="1"/>
  <c r="F129" i="7"/>
  <c r="L128" i="7"/>
  <c r="J128" i="7" s="1"/>
  <c r="F128" i="7"/>
  <c r="L127" i="7"/>
  <c r="J127" i="7" s="1"/>
  <c r="F127" i="7"/>
  <c r="L126" i="7"/>
  <c r="J126" i="7" s="1"/>
  <c r="F126" i="7"/>
  <c r="L125" i="7"/>
  <c r="J125" i="7" s="1"/>
  <c r="F125" i="7"/>
  <c r="L124" i="7"/>
  <c r="J124" i="7" s="1"/>
  <c r="F124" i="7"/>
  <c r="L123" i="7"/>
  <c r="J123" i="7" s="1"/>
  <c r="F123" i="7"/>
  <c r="L122" i="7"/>
  <c r="J122" i="7" s="1"/>
  <c r="F122" i="7"/>
  <c r="L121" i="7"/>
  <c r="J121" i="7" s="1"/>
  <c r="F121" i="7"/>
  <c r="L120" i="7"/>
  <c r="J120" i="7" s="1"/>
  <c r="F120" i="7"/>
  <c r="L119" i="7"/>
  <c r="J119" i="7" s="1"/>
  <c r="F119" i="7"/>
  <c r="K118" i="7"/>
  <c r="K170" i="7" s="1"/>
  <c r="G118" i="7"/>
  <c r="G170" i="7" s="1"/>
  <c r="E118" i="7"/>
  <c r="D118" i="7"/>
  <c r="D170" i="7" s="1"/>
  <c r="L117" i="7"/>
  <c r="J117" i="7" s="1"/>
  <c r="H117" i="7"/>
  <c r="F117" i="7"/>
  <c r="L116" i="7"/>
  <c r="J116" i="7" s="1"/>
  <c r="H116" i="7"/>
  <c r="F116" i="7"/>
  <c r="L115" i="7"/>
  <c r="J115" i="7" s="1"/>
  <c r="H115" i="7"/>
  <c r="F115" i="7"/>
  <c r="L114" i="7"/>
  <c r="J114" i="7" s="1"/>
  <c r="H114" i="7"/>
  <c r="F114" i="7"/>
  <c r="L113" i="7"/>
  <c r="J113" i="7" s="1"/>
  <c r="H113" i="7"/>
  <c r="F113" i="7"/>
  <c r="L112" i="7"/>
  <c r="J112" i="7" s="1"/>
  <c r="H112" i="7"/>
  <c r="F112" i="7"/>
  <c r="L111" i="7"/>
  <c r="J111" i="7" s="1"/>
  <c r="H111" i="7"/>
  <c r="F111" i="7"/>
  <c r="L110" i="7"/>
  <c r="J110" i="7" s="1"/>
  <c r="H110" i="7"/>
  <c r="F110" i="7"/>
  <c r="L109" i="7"/>
  <c r="J109" i="7" s="1"/>
  <c r="H109" i="7"/>
  <c r="F109" i="7"/>
  <c r="K108" i="7"/>
  <c r="K169" i="7" s="1"/>
  <c r="G108" i="7"/>
  <c r="G169" i="7" s="1"/>
  <c r="E108" i="7"/>
  <c r="E169" i="7" s="1"/>
  <c r="D108" i="7"/>
  <c r="D169" i="7" s="1"/>
  <c r="L107" i="7"/>
  <c r="J107" i="7" s="1"/>
  <c r="F107" i="7"/>
  <c r="L106" i="7"/>
  <c r="J106" i="7" s="1"/>
  <c r="F106" i="7"/>
  <c r="L105" i="7"/>
  <c r="J105" i="7" s="1"/>
  <c r="F105" i="7"/>
  <c r="L104" i="7"/>
  <c r="J104" i="7" s="1"/>
  <c r="F104" i="7"/>
  <c r="L103" i="7"/>
  <c r="J103" i="7" s="1"/>
  <c r="F103" i="7"/>
  <c r="L102" i="7"/>
  <c r="J102" i="7" s="1"/>
  <c r="F102" i="7"/>
  <c r="L101" i="7"/>
  <c r="J101" i="7" s="1"/>
  <c r="F101" i="7"/>
  <c r="L100" i="7"/>
  <c r="J100" i="7" s="1"/>
  <c r="F100" i="7"/>
  <c r="L99" i="7"/>
  <c r="J99" i="7" s="1"/>
  <c r="F99" i="7"/>
  <c r="K98" i="7"/>
  <c r="K168" i="7" s="1"/>
  <c r="G98" i="7"/>
  <c r="G168" i="7" s="1"/>
  <c r="E98" i="7"/>
  <c r="E168" i="7" s="1"/>
  <c r="D98" i="7"/>
  <c r="D168" i="7" s="1"/>
  <c r="L97" i="7"/>
  <c r="J97" i="7" s="1"/>
  <c r="H97" i="7"/>
  <c r="F97" i="7"/>
  <c r="L96" i="7"/>
  <c r="J96" i="7" s="1"/>
  <c r="H96" i="7"/>
  <c r="F96" i="7"/>
  <c r="L95" i="7"/>
  <c r="J95" i="7" s="1"/>
  <c r="H95" i="7"/>
  <c r="F95" i="7"/>
  <c r="L94" i="7"/>
  <c r="J94" i="7" s="1"/>
  <c r="H94" i="7"/>
  <c r="F94" i="7"/>
  <c r="L93" i="7"/>
  <c r="J93" i="7" s="1"/>
  <c r="H93" i="7"/>
  <c r="F93" i="7"/>
  <c r="L92" i="7"/>
  <c r="J92" i="7" s="1"/>
  <c r="H92" i="7"/>
  <c r="F92" i="7"/>
  <c r="L91" i="7"/>
  <c r="J91" i="7" s="1"/>
  <c r="H91" i="7"/>
  <c r="F91" i="7"/>
  <c r="L90" i="7"/>
  <c r="J90" i="7" s="1"/>
  <c r="H90" i="7"/>
  <c r="F90" i="7"/>
  <c r="L89" i="7"/>
  <c r="J89" i="7" s="1"/>
  <c r="H89" i="7"/>
  <c r="F89" i="7"/>
  <c r="L88" i="7"/>
  <c r="J88" i="7" s="1"/>
  <c r="H88" i="7"/>
  <c r="F88" i="7"/>
  <c r="L87" i="7"/>
  <c r="J87" i="7" s="1"/>
  <c r="H87" i="7"/>
  <c r="F87" i="7"/>
  <c r="K86" i="7"/>
  <c r="K167" i="7" s="1"/>
  <c r="G86" i="7"/>
  <c r="G167" i="7" s="1"/>
  <c r="E86" i="7"/>
  <c r="E167" i="7" s="1"/>
  <c r="D86" i="7"/>
  <c r="D167" i="7" s="1"/>
  <c r="L85" i="7"/>
  <c r="J85" i="7" s="1"/>
  <c r="H85" i="7"/>
  <c r="F85" i="7"/>
  <c r="L84" i="7"/>
  <c r="J84" i="7" s="1"/>
  <c r="H84" i="7"/>
  <c r="F84" i="7"/>
  <c r="L83" i="7"/>
  <c r="J83" i="7" s="1"/>
  <c r="H83" i="7"/>
  <c r="F83" i="7"/>
  <c r="L82" i="7"/>
  <c r="J82" i="7" s="1"/>
  <c r="H82" i="7"/>
  <c r="F82" i="7"/>
  <c r="L81" i="7"/>
  <c r="J81" i="7" s="1"/>
  <c r="H81" i="7"/>
  <c r="F81" i="7"/>
  <c r="L80" i="7"/>
  <c r="J80" i="7" s="1"/>
  <c r="H80" i="7"/>
  <c r="L79" i="7"/>
  <c r="J79" i="7" s="1"/>
  <c r="H79" i="7"/>
  <c r="F79" i="7"/>
  <c r="L78" i="7"/>
  <c r="J78" i="7" s="1"/>
  <c r="F78" i="7"/>
  <c r="L77" i="7"/>
  <c r="J77" i="7" s="1"/>
  <c r="H77" i="7"/>
  <c r="F77" i="7"/>
  <c r="L76" i="7"/>
  <c r="J76" i="7" s="1"/>
  <c r="H76" i="7"/>
  <c r="F76" i="7"/>
  <c r="L75" i="7"/>
  <c r="J75" i="7" s="1"/>
  <c r="H75" i="7"/>
  <c r="F75" i="7"/>
  <c r="L74" i="7"/>
  <c r="J74" i="7" s="1"/>
  <c r="H74" i="7"/>
  <c r="F74" i="7"/>
  <c r="K73" i="7"/>
  <c r="K166" i="7" s="1"/>
  <c r="G73" i="7"/>
  <c r="G166" i="7" s="1"/>
  <c r="E73" i="7"/>
  <c r="E166" i="7" s="1"/>
  <c r="D73" i="7"/>
  <c r="D166" i="7" s="1"/>
  <c r="H72" i="7"/>
  <c r="F72" i="7"/>
  <c r="H71" i="7"/>
  <c r="F71" i="7"/>
  <c r="H70" i="7"/>
  <c r="F70" i="7"/>
  <c r="H69" i="7"/>
  <c r="F69" i="7"/>
  <c r="H68" i="7"/>
  <c r="F68" i="7"/>
  <c r="H67" i="7"/>
  <c r="F67" i="7"/>
  <c r="H66" i="7"/>
  <c r="F66" i="7"/>
  <c r="H65" i="7"/>
  <c r="F65" i="7"/>
  <c r="H64" i="7"/>
  <c r="K63" i="7"/>
  <c r="K165" i="7" s="1"/>
  <c r="G63" i="7"/>
  <c r="G165" i="7" s="1"/>
  <c r="E63" i="7"/>
  <c r="E165" i="7" s="1"/>
  <c r="D63" i="7"/>
  <c r="D165" i="7" s="1"/>
  <c r="L62" i="7"/>
  <c r="J62" i="7" s="1"/>
  <c r="H62" i="7"/>
  <c r="F62" i="7"/>
  <c r="L61" i="7"/>
  <c r="J61" i="7" s="1"/>
  <c r="H61" i="7"/>
  <c r="F61" i="7"/>
  <c r="L60" i="7"/>
  <c r="J60" i="7" s="1"/>
  <c r="H60" i="7"/>
  <c r="F60" i="7"/>
  <c r="L59" i="7"/>
  <c r="J59" i="7" s="1"/>
  <c r="H59" i="7"/>
  <c r="F59" i="7"/>
  <c r="L58" i="7"/>
  <c r="J58" i="7" s="1"/>
  <c r="H58" i="7"/>
  <c r="F58" i="7"/>
  <c r="L57" i="7"/>
  <c r="J57" i="7" s="1"/>
  <c r="H57" i="7"/>
  <c r="F57" i="7"/>
  <c r="L56" i="7"/>
  <c r="J56" i="7" s="1"/>
  <c r="H56" i="7"/>
  <c r="F56" i="7"/>
  <c r="L55" i="7"/>
  <c r="J55" i="7" s="1"/>
  <c r="H55" i="7"/>
  <c r="F55" i="7"/>
  <c r="L54" i="7"/>
  <c r="J54" i="7" s="1"/>
  <c r="H54" i="7"/>
  <c r="K53" i="7"/>
  <c r="K164" i="7" s="1"/>
  <c r="G53" i="7"/>
  <c r="G164" i="7" s="1"/>
  <c r="E53" i="7"/>
  <c r="E164" i="7" s="1"/>
  <c r="D53" i="7"/>
  <c r="D164" i="7" s="1"/>
  <c r="L52" i="7"/>
  <c r="J52" i="7" s="1"/>
  <c r="H52" i="7"/>
  <c r="F52" i="7"/>
  <c r="L51" i="7"/>
  <c r="J51" i="7" s="1"/>
  <c r="H51" i="7"/>
  <c r="F51" i="7"/>
  <c r="L50" i="7"/>
  <c r="J50" i="7" s="1"/>
  <c r="H50" i="7"/>
  <c r="F50" i="7"/>
  <c r="L49" i="7"/>
  <c r="J49" i="7" s="1"/>
  <c r="H49" i="7"/>
  <c r="F49" i="7"/>
  <c r="L48" i="7"/>
  <c r="J48" i="7" s="1"/>
  <c r="H48" i="7"/>
  <c r="F48" i="7"/>
  <c r="L47" i="7"/>
  <c r="J47" i="7" s="1"/>
  <c r="H47" i="7"/>
  <c r="F47" i="7"/>
  <c r="L46" i="7"/>
  <c r="J46" i="7" s="1"/>
  <c r="H46" i="7"/>
  <c r="F46" i="7"/>
  <c r="L45" i="7"/>
  <c r="J45" i="7" s="1"/>
  <c r="H45" i="7"/>
  <c r="F45" i="7"/>
  <c r="L44" i="7"/>
  <c r="J44" i="7" s="1"/>
  <c r="H44" i="7"/>
  <c r="K43" i="7"/>
  <c r="K163" i="7" s="1"/>
  <c r="G43" i="7"/>
  <c r="G163" i="7" s="1"/>
  <c r="E43" i="7"/>
  <c r="E163" i="7" s="1"/>
  <c r="D43" i="7"/>
  <c r="D163" i="7" s="1"/>
  <c r="L42" i="7"/>
  <c r="J42" i="7" s="1"/>
  <c r="H42" i="7"/>
  <c r="F42" i="7"/>
  <c r="L41" i="7"/>
  <c r="J41" i="7" s="1"/>
  <c r="H41" i="7"/>
  <c r="F41" i="7"/>
  <c r="L40" i="7"/>
  <c r="J40" i="7" s="1"/>
  <c r="H40" i="7"/>
  <c r="F40" i="7"/>
  <c r="L39" i="7"/>
  <c r="J39" i="7" s="1"/>
  <c r="H39" i="7"/>
  <c r="F39" i="7"/>
  <c r="L38" i="7"/>
  <c r="J38" i="7" s="1"/>
  <c r="H38" i="7"/>
  <c r="F38" i="7"/>
  <c r="L37" i="7"/>
  <c r="J37" i="7" s="1"/>
  <c r="H37" i="7"/>
  <c r="F37" i="7"/>
  <c r="L36" i="7"/>
  <c r="J36" i="7" s="1"/>
  <c r="H36" i="7"/>
  <c r="F36" i="7"/>
  <c r="L35" i="7"/>
  <c r="J35" i="7" s="1"/>
  <c r="H35" i="7"/>
  <c r="F35" i="7"/>
  <c r="L34" i="7"/>
  <c r="J34" i="7" s="1"/>
  <c r="H34" i="7"/>
  <c r="F34" i="7"/>
  <c r="L33" i="7"/>
  <c r="J33" i="7" s="1"/>
  <c r="H33" i="7"/>
  <c r="F33" i="7"/>
  <c r="L32" i="7"/>
  <c r="J32" i="7" s="1"/>
  <c r="H32" i="7"/>
  <c r="F32" i="7"/>
  <c r="L31" i="7"/>
  <c r="J31" i="7" s="1"/>
  <c r="H31" i="7"/>
  <c r="F31" i="7"/>
  <c r="K30" i="7"/>
  <c r="K162" i="7" s="1"/>
  <c r="G30" i="7"/>
  <c r="G162" i="7" s="1"/>
  <c r="E30" i="7"/>
  <c r="E162" i="7" s="1"/>
  <c r="D30" i="7"/>
  <c r="D162" i="7" s="1"/>
  <c r="L29" i="7"/>
  <c r="J29" i="7" s="1"/>
  <c r="H29" i="7"/>
  <c r="F29" i="7"/>
  <c r="L28" i="7"/>
  <c r="J28" i="7" s="1"/>
  <c r="H28" i="7"/>
  <c r="F28" i="7"/>
  <c r="L27" i="7"/>
  <c r="J27" i="7" s="1"/>
  <c r="H27" i="7"/>
  <c r="F27" i="7"/>
  <c r="L26" i="7"/>
  <c r="J26" i="7" s="1"/>
  <c r="H26" i="7"/>
  <c r="F26" i="7"/>
  <c r="L25" i="7"/>
  <c r="J25" i="7" s="1"/>
  <c r="H25" i="7"/>
  <c r="F25" i="7"/>
  <c r="L24" i="7"/>
  <c r="J24" i="7" s="1"/>
  <c r="H24" i="7"/>
  <c r="F24" i="7"/>
  <c r="L23" i="7"/>
  <c r="J23" i="7" s="1"/>
  <c r="H23" i="7"/>
  <c r="F23" i="7"/>
  <c r="L22" i="7"/>
  <c r="J22" i="7" s="1"/>
  <c r="H22" i="7"/>
  <c r="F22" i="7"/>
  <c r="L21" i="7"/>
  <c r="J21" i="7" s="1"/>
  <c r="F21" i="7"/>
  <c r="K20" i="7"/>
  <c r="K161" i="7" s="1"/>
  <c r="G20" i="7"/>
  <c r="G161" i="7" s="1"/>
  <c r="E20" i="7"/>
  <c r="E161" i="7" s="1"/>
  <c r="D20" i="7"/>
  <c r="D161" i="7" s="1"/>
  <c r="L19" i="7"/>
  <c r="J19" i="7" s="1"/>
  <c r="F19" i="7"/>
  <c r="L18" i="7"/>
  <c r="J18" i="7" s="1"/>
  <c r="F18" i="7"/>
  <c r="L17" i="7"/>
  <c r="J17" i="7" s="1"/>
  <c r="F17" i="7"/>
  <c r="L16" i="7"/>
  <c r="J16" i="7" s="1"/>
  <c r="F16" i="7"/>
  <c r="L13" i="7"/>
  <c r="J13" i="7" s="1"/>
  <c r="L12" i="7"/>
  <c r="J12" i="7" s="1"/>
  <c r="F12" i="7"/>
  <c r="L11" i="7"/>
  <c r="J11" i="7" s="1"/>
  <c r="F11" i="7"/>
  <c r="L10" i="7"/>
  <c r="J10" i="7" s="1"/>
  <c r="F10" i="7"/>
  <c r="L9" i="7"/>
  <c r="J9" i="7" s="1"/>
  <c r="F9" i="7"/>
  <c r="M15" i="7" l="1"/>
  <c r="H118" i="7"/>
  <c r="H170" i="7" s="1"/>
  <c r="E170" i="7"/>
  <c r="F183" i="7"/>
  <c r="F184" i="7"/>
  <c r="M9" i="7"/>
  <c r="F178" i="7"/>
  <c r="F179" i="7"/>
  <c r="F180" i="7"/>
  <c r="F181" i="7"/>
  <c r="D8" i="7"/>
  <c r="D174" i="7" s="1"/>
  <c r="F182" i="7"/>
  <c r="I8" i="7"/>
  <c r="I174" i="7" s="1"/>
  <c r="G8" i="7"/>
  <c r="G174" i="7" s="1"/>
  <c r="E8" i="7"/>
  <c r="E174" i="7" s="1"/>
  <c r="K8" i="7"/>
  <c r="K174" i="7" s="1"/>
  <c r="M10" i="7"/>
  <c r="M11" i="7"/>
  <c r="M12" i="7"/>
  <c r="M13" i="7"/>
  <c r="M14" i="7"/>
  <c r="M16" i="7"/>
  <c r="M17" i="7"/>
  <c r="M18" i="7"/>
  <c r="M19" i="7"/>
  <c r="H20" i="7"/>
  <c r="H161" i="7" s="1"/>
  <c r="F20" i="7"/>
  <c r="F161" i="7" s="1"/>
  <c r="L20" i="7"/>
  <c r="M21" i="7"/>
  <c r="M22" i="7"/>
  <c r="M23" i="7"/>
  <c r="M24" i="7"/>
  <c r="M25" i="7"/>
  <c r="M26" i="7"/>
  <c r="M27" i="7"/>
  <c r="M28" i="7"/>
  <c r="M29" i="7"/>
  <c r="H30" i="7"/>
  <c r="H162" i="7" s="1"/>
  <c r="F30" i="7"/>
  <c r="F162" i="7" s="1"/>
  <c r="L30" i="7"/>
  <c r="L162" i="7" s="1"/>
  <c r="M31" i="7"/>
  <c r="M32" i="7"/>
  <c r="M33" i="7"/>
  <c r="M34" i="7"/>
  <c r="M35" i="7"/>
  <c r="M36" i="7"/>
  <c r="M37" i="7"/>
  <c r="M38" i="7"/>
  <c r="M39" i="7"/>
  <c r="M40" i="7"/>
  <c r="M41" i="7"/>
  <c r="M42" i="7"/>
  <c r="H43" i="7"/>
  <c r="H163" i="7" s="1"/>
  <c r="F43" i="7"/>
  <c r="F163" i="7" s="1"/>
  <c r="L43" i="7"/>
  <c r="M44" i="7"/>
  <c r="M45" i="7"/>
  <c r="M46" i="7"/>
  <c r="M47" i="7"/>
  <c r="M48" i="7"/>
  <c r="M49" i="7"/>
  <c r="M50" i="7"/>
  <c r="M51" i="7"/>
  <c r="M52" i="7"/>
  <c r="H53" i="7"/>
  <c r="H164" i="7" s="1"/>
  <c r="F53" i="7"/>
  <c r="F164" i="7" s="1"/>
  <c r="L53" i="7"/>
  <c r="L164" i="7" s="1"/>
  <c r="M54" i="7"/>
  <c r="M55" i="7"/>
  <c r="M56" i="7"/>
  <c r="M57" i="7"/>
  <c r="M58" i="7"/>
  <c r="M59" i="7"/>
  <c r="M60" i="7"/>
  <c r="M61" i="7"/>
  <c r="M62" i="7"/>
  <c r="H63" i="7"/>
  <c r="H165" i="7" s="1"/>
  <c r="F63" i="7"/>
  <c r="F165" i="7" s="1"/>
  <c r="L63" i="7"/>
  <c r="L165" i="7" s="1"/>
  <c r="M64" i="7"/>
  <c r="M65" i="7"/>
  <c r="M66" i="7"/>
  <c r="M67" i="7"/>
  <c r="M68" i="7"/>
  <c r="M69" i="7"/>
  <c r="M70" i="7"/>
  <c r="M71" i="7"/>
  <c r="M72" i="7"/>
  <c r="H73" i="7"/>
  <c r="H166" i="7" s="1"/>
  <c r="F73" i="7"/>
  <c r="F166" i="7" s="1"/>
  <c r="L73" i="7"/>
  <c r="M74" i="7"/>
  <c r="M75" i="7"/>
  <c r="M76" i="7"/>
  <c r="M77" i="7"/>
  <c r="M78" i="7"/>
  <c r="M79" i="7"/>
  <c r="M80" i="7"/>
  <c r="M81" i="7"/>
  <c r="M82" i="7"/>
  <c r="M83" i="7"/>
  <c r="M84" i="7"/>
  <c r="M85" i="7"/>
  <c r="H86" i="7"/>
  <c r="H167" i="7" s="1"/>
  <c r="F86" i="7"/>
  <c r="F167" i="7" s="1"/>
  <c r="L86" i="7"/>
  <c r="M87" i="7"/>
  <c r="M88" i="7"/>
  <c r="M89" i="7"/>
  <c r="M90" i="7"/>
  <c r="M91" i="7"/>
  <c r="M92" i="7"/>
  <c r="M93" i="7"/>
  <c r="M94" i="7"/>
  <c r="M95" i="7"/>
  <c r="M96" i="7"/>
  <c r="M97" i="7"/>
  <c r="H98" i="7"/>
  <c r="H168" i="7" s="1"/>
  <c r="F98" i="7"/>
  <c r="F168" i="7" s="1"/>
  <c r="L98" i="7"/>
  <c r="M99" i="7"/>
  <c r="M100" i="7"/>
  <c r="M101" i="7"/>
  <c r="M102" i="7"/>
  <c r="M103" i="7"/>
  <c r="M104" i="7"/>
  <c r="M105" i="7"/>
  <c r="M106" i="7"/>
  <c r="M107" i="7"/>
  <c r="H108" i="7"/>
  <c r="H169" i="7" s="1"/>
  <c r="F108" i="7"/>
  <c r="F169" i="7" s="1"/>
  <c r="L108" i="7"/>
  <c r="L169" i="7" s="1"/>
  <c r="M109" i="7"/>
  <c r="M110" i="7"/>
  <c r="M111" i="7"/>
  <c r="M112" i="7"/>
  <c r="M113" i="7"/>
  <c r="M114" i="7"/>
  <c r="M115" i="7"/>
  <c r="M116" i="7"/>
  <c r="M117" i="7"/>
  <c r="F118" i="7"/>
  <c r="F170" i="7" s="1"/>
  <c r="L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H131" i="7"/>
  <c r="H171" i="7" s="1"/>
  <c r="F131" i="7"/>
  <c r="F171" i="7" s="1"/>
  <c r="L131" i="7"/>
  <c r="L171" i="7" s="1"/>
  <c r="M132" i="7"/>
  <c r="M133" i="7"/>
  <c r="M134" i="7"/>
  <c r="M135" i="7"/>
  <c r="M136" i="7"/>
  <c r="M137" i="7"/>
  <c r="M138" i="7"/>
  <c r="M139" i="7"/>
  <c r="M140" i="7"/>
  <c r="M141" i="7"/>
  <c r="M142" i="7"/>
  <c r="M143" i="7"/>
  <c r="H144" i="7"/>
  <c r="H172" i="7" s="1"/>
  <c r="F144" i="7"/>
  <c r="F172" i="7" s="1"/>
  <c r="L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H158" i="7"/>
  <c r="H173" i="7" s="1"/>
  <c r="F158" i="7"/>
  <c r="F173" i="7" s="1"/>
  <c r="L158" i="7"/>
  <c r="J158" i="7" l="1"/>
  <c r="J173" i="7" s="1"/>
  <c r="L173" i="7"/>
  <c r="J144" i="7"/>
  <c r="J172" i="7" s="1"/>
  <c r="L172" i="7"/>
  <c r="J118" i="7"/>
  <c r="J170" i="7" s="1"/>
  <c r="L170" i="7"/>
  <c r="J98" i="7"/>
  <c r="J168" i="7" s="1"/>
  <c r="L168" i="7"/>
  <c r="J86" i="7"/>
  <c r="J167" i="7" s="1"/>
  <c r="L167" i="7"/>
  <c r="J73" i="7"/>
  <c r="J166" i="7" s="1"/>
  <c r="L166" i="7"/>
  <c r="J43" i="7"/>
  <c r="J163" i="7" s="1"/>
  <c r="L163" i="7"/>
  <c r="J20" i="7"/>
  <c r="J161" i="7" s="1"/>
  <c r="L161" i="7"/>
  <c r="F8" i="7"/>
  <c r="F174" i="7" s="1"/>
  <c r="H8" i="7"/>
  <c r="H174" i="7" s="1"/>
  <c r="L8" i="7"/>
  <c r="M63" i="7"/>
  <c r="M165" i="7" s="1"/>
  <c r="M30" i="7"/>
  <c r="M162" i="7" s="1"/>
  <c r="J63" i="7"/>
  <c r="J165" i="7" s="1"/>
  <c r="M43" i="7"/>
  <c r="M163" i="7" s="1"/>
  <c r="M53" i="7"/>
  <c r="M164" i="7" s="1"/>
  <c r="M118" i="7"/>
  <c r="M170" i="7" s="1"/>
  <c r="M108" i="7"/>
  <c r="M169" i="7" s="1"/>
  <c r="J108" i="7"/>
  <c r="J169" i="7" s="1"/>
  <c r="M73" i="7"/>
  <c r="M166" i="7" s="1"/>
  <c r="J30" i="7"/>
  <c r="J162" i="7" s="1"/>
  <c r="M158" i="7"/>
  <c r="M173" i="7" s="1"/>
  <c r="M144" i="7"/>
  <c r="M172" i="7" s="1"/>
  <c r="M86" i="7"/>
  <c r="M167" i="7" s="1"/>
  <c r="J53" i="7"/>
  <c r="J164" i="7" s="1"/>
  <c r="M131" i="7"/>
  <c r="M171" i="7" s="1"/>
  <c r="M98" i="7"/>
  <c r="M168" i="7" s="1"/>
  <c r="J131" i="7"/>
  <c r="J171" i="7" s="1"/>
  <c r="M20" i="7"/>
  <c r="M161" i="7" s="1"/>
  <c r="C4" i="7" l="1"/>
  <c r="L174" i="7"/>
  <c r="C3" i="7"/>
  <c r="J8" i="7"/>
  <c r="J174" i="7" s="1"/>
  <c r="M8" i="7"/>
  <c r="M174" i="7" s="1"/>
</calcChain>
</file>

<file path=xl/sharedStrings.xml><?xml version="1.0" encoding="utf-8"?>
<sst xmlns="http://schemas.openxmlformats.org/spreadsheetml/2006/main" count="200" uniqueCount="183">
  <si>
    <t>City of Minneapolis</t>
  </si>
  <si>
    <t xml:space="preserve"> Municipal General Election Statistics, November 7, 2023</t>
  </si>
  <si>
    <t>*Source: U.S. Census Bureau, 2022 American Community Survey 1-Year Estimate</t>
  </si>
  <si>
    <t>Pre-Registered Voters</t>
  </si>
  <si>
    <t>New or Updated Registrations</t>
  </si>
  <si>
    <t>Ballots Cast</t>
  </si>
  <si>
    <t>Turnout</t>
  </si>
  <si>
    <t>Pre-Registered Total</t>
  </si>
  <si>
    <t>Registrations at Polls</t>
  </si>
  <si>
    <t>% Registering at Polls</t>
  </si>
  <si>
    <t>Registrations by Absentee</t>
  </si>
  <si>
    <t>Total Registrations</t>
  </si>
  <si>
    <t>Votes Cast by Absentee</t>
  </si>
  <si>
    <t>% Voting
by Absentee</t>
  </si>
  <si>
    <t>Votes Cast at Polls</t>
  </si>
  <si>
    <t>Total Ballots Cast</t>
  </si>
  <si>
    <t>Registered Voter Turnout</t>
  </si>
  <si>
    <t>Ward Sort Column</t>
  </si>
  <si>
    <t>Precinct Sort Column</t>
  </si>
  <si>
    <t>Citywide Total</t>
  </si>
  <si>
    <t>W1-P1</t>
  </si>
  <si>
    <t>W1-P2</t>
  </si>
  <si>
    <t>W1-P3</t>
  </si>
  <si>
    <t>W1-P4</t>
  </si>
  <si>
    <t>W1-P5</t>
  </si>
  <si>
    <t>W1-P6</t>
  </si>
  <si>
    <t>W1-P7</t>
  </si>
  <si>
    <t>W1-P8</t>
  </si>
  <si>
    <t>W1-P9</t>
  </si>
  <si>
    <t>W1-P10</t>
  </si>
  <si>
    <t>W1-P11</t>
  </si>
  <si>
    <t>Ward 1</t>
  </si>
  <si>
    <t>W2-P1</t>
  </si>
  <si>
    <t>W2-P2</t>
  </si>
  <si>
    <t>W2-P3</t>
  </si>
  <si>
    <t>W2-P4</t>
  </si>
  <si>
    <t>W2-P5</t>
  </si>
  <si>
    <t>W2-P6</t>
  </si>
  <si>
    <t>W2-P7</t>
  </si>
  <si>
    <t>W2-P8</t>
  </si>
  <si>
    <t>W2-P9</t>
  </si>
  <si>
    <t>Ward 2</t>
  </si>
  <si>
    <t>W3-P1</t>
  </si>
  <si>
    <t>W3-P2</t>
  </si>
  <si>
    <t>W3-P3</t>
  </si>
  <si>
    <t>W3-P4</t>
  </si>
  <si>
    <t>W3-P5</t>
  </si>
  <si>
    <t>W3-P6</t>
  </si>
  <si>
    <t>W3-P7</t>
  </si>
  <si>
    <t>W3-P8</t>
  </si>
  <si>
    <t>W3-P9</t>
  </si>
  <si>
    <t>W3-P10</t>
  </si>
  <si>
    <t>W3-P11</t>
  </si>
  <si>
    <t>W3-P12</t>
  </si>
  <si>
    <t>Ward 3</t>
  </si>
  <si>
    <t>W4-P1</t>
  </si>
  <si>
    <t>W4-P2</t>
  </si>
  <si>
    <t>W4-P3</t>
  </si>
  <si>
    <t>W4-P4</t>
  </si>
  <si>
    <t>W4-P5</t>
  </si>
  <si>
    <t>W4-P6</t>
  </si>
  <si>
    <t>W4-P7</t>
  </si>
  <si>
    <t>W4-P8</t>
  </si>
  <si>
    <t>W4-P9</t>
  </si>
  <si>
    <t>Ward 4</t>
  </si>
  <si>
    <t>W5-P1</t>
  </si>
  <si>
    <t>W5-P2</t>
  </si>
  <si>
    <t>W5-P3</t>
  </si>
  <si>
    <t>W5-P4</t>
  </si>
  <si>
    <t>W5-P5</t>
  </si>
  <si>
    <t>W5-P6</t>
  </si>
  <si>
    <t>W5-P7</t>
  </si>
  <si>
    <t>W5-P8</t>
  </si>
  <si>
    <t>W5-P9</t>
  </si>
  <si>
    <t>Ward 5</t>
  </si>
  <si>
    <t>W6-P1</t>
  </si>
  <si>
    <t>W6-P2</t>
  </si>
  <si>
    <t>W6-P3</t>
  </si>
  <si>
    <t>W6-P4</t>
  </si>
  <si>
    <t>W6-P5</t>
  </si>
  <si>
    <t>W6-P6</t>
  </si>
  <si>
    <t>W6-P7</t>
  </si>
  <si>
    <t>W6-P8</t>
  </si>
  <si>
    <t>W6-P9</t>
  </si>
  <si>
    <t>Ward 6</t>
  </si>
  <si>
    <t>W7-P1</t>
  </si>
  <si>
    <t>W7-P2</t>
  </si>
  <si>
    <t>W7-P3</t>
  </si>
  <si>
    <t>W7-P4</t>
  </si>
  <si>
    <t>W7-P5</t>
  </si>
  <si>
    <t>W7-P6</t>
  </si>
  <si>
    <t>W7-P7</t>
  </si>
  <si>
    <t>W7-P8</t>
  </si>
  <si>
    <t>W7-P9</t>
  </si>
  <si>
    <t>W7-P10</t>
  </si>
  <si>
    <t>W7-P11</t>
  </si>
  <si>
    <t>W7-P12</t>
  </si>
  <si>
    <t>Ward 7</t>
  </si>
  <si>
    <t>W8-P1</t>
  </si>
  <si>
    <t>W8-P2</t>
  </si>
  <si>
    <t>W8-P3</t>
  </si>
  <si>
    <t>W8-P4</t>
  </si>
  <si>
    <t>W8-P5</t>
  </si>
  <si>
    <t>W8-P6</t>
  </si>
  <si>
    <t>W8-P7</t>
  </si>
  <si>
    <t>W8-P8</t>
  </si>
  <si>
    <t>W8-P9</t>
  </si>
  <si>
    <t>W8-P10</t>
  </si>
  <si>
    <t>W8-P11</t>
  </si>
  <si>
    <t>Ward 8</t>
  </si>
  <si>
    <t>W9-P1</t>
  </si>
  <si>
    <t>W9-P2</t>
  </si>
  <si>
    <t>W9-P3</t>
  </si>
  <si>
    <t>W9-P4</t>
  </si>
  <si>
    <t>W9-P5</t>
  </si>
  <si>
    <t>W9-P6</t>
  </si>
  <si>
    <t>W9-P7</t>
  </si>
  <si>
    <t>W9-P8</t>
  </si>
  <si>
    <t>W9-P9</t>
  </si>
  <si>
    <t>Ward 9</t>
  </si>
  <si>
    <t>W10-P1</t>
  </si>
  <si>
    <t>W10-P2</t>
  </si>
  <si>
    <t>W10-P3</t>
  </si>
  <si>
    <t>W10-P4</t>
  </si>
  <si>
    <t>W10-P5</t>
  </si>
  <si>
    <t>W10-P6</t>
  </si>
  <si>
    <t>W10-P7</t>
  </si>
  <si>
    <t>W10-P8</t>
  </si>
  <si>
    <t>W10-P9</t>
  </si>
  <si>
    <t>Ward 10</t>
  </si>
  <si>
    <t>W11-P1</t>
  </si>
  <si>
    <t>W11-P2</t>
  </si>
  <si>
    <t>W11-P3</t>
  </si>
  <si>
    <t>W11-P4</t>
  </si>
  <si>
    <t>W11-P5</t>
  </si>
  <si>
    <t>W11-P6</t>
  </si>
  <si>
    <t>W11-P7</t>
  </si>
  <si>
    <t>W11-P8</t>
  </si>
  <si>
    <t>W11-P9</t>
  </si>
  <si>
    <t>W11-P10</t>
  </si>
  <si>
    <t>W11-P11</t>
  </si>
  <si>
    <t>W11-P12</t>
  </si>
  <si>
    <t>Ward 11</t>
  </si>
  <si>
    <t>W12-P1</t>
  </si>
  <si>
    <t>W12-P2</t>
  </si>
  <si>
    <t>W12-P3</t>
  </si>
  <si>
    <t>W12-P4</t>
  </si>
  <si>
    <t>W12-P5</t>
  </si>
  <si>
    <t>W12-P6</t>
  </si>
  <si>
    <t>W12-P7</t>
  </si>
  <si>
    <t>W12-P8</t>
  </si>
  <si>
    <t>W12-P9</t>
  </si>
  <si>
    <t>W12-P10</t>
  </si>
  <si>
    <t>W12-P11</t>
  </si>
  <si>
    <t>W12-P12</t>
  </si>
  <si>
    <t>Ward 12</t>
  </si>
  <si>
    <t>W13-P1</t>
  </si>
  <si>
    <t>W13-P2</t>
  </si>
  <si>
    <t>W13-P3</t>
  </si>
  <si>
    <t>W13-P4</t>
  </si>
  <si>
    <t>W13-P5</t>
  </si>
  <si>
    <t>W13-P6</t>
  </si>
  <si>
    <t>W13-P7</t>
  </si>
  <si>
    <t>W13-P8</t>
  </si>
  <si>
    <t>W13-P9</t>
  </si>
  <si>
    <t>W13-P10</t>
  </si>
  <si>
    <t>W13-P11</t>
  </si>
  <si>
    <t>W13-P12</t>
  </si>
  <si>
    <t>W13-P13</t>
  </si>
  <si>
    <t>Ward 13</t>
  </si>
  <si>
    <t>Absentee Statistics</t>
  </si>
  <si>
    <t># Served</t>
  </si>
  <si>
    <t>% of Total</t>
  </si>
  <si>
    <t>In Person</t>
  </si>
  <si>
    <t> </t>
  </si>
  <si>
    <t>Mail</t>
  </si>
  <si>
    <t>(a) HCF</t>
  </si>
  <si>
    <t>(b) Hennepin County</t>
  </si>
  <si>
    <t>(c) UOCAVA</t>
  </si>
  <si>
    <t>(d) Agent Delivery</t>
  </si>
  <si>
    <t xml:space="preserve"> </t>
  </si>
  <si>
    <t>(e) Federal/ Presidential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</si>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</sst>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\ #,##0"/>
    <numFmt numFmtId="165" formatCode="_(* #,##0_);_(* \(#,##0\);_(* &quot;-&quot;??_);_(@_)"/>
    <numFmt numFmtId="166" formatCode="0.0%"/>
    <numFmt numFmtId="167" formatCode="#,##0.0%;\-#,##0.0%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Calibri"/>
    </font>
    <font>
      <b/>
      <sz val="20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5E5E5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167">
    <xf numFmtId="0" fontId="0" fillId="0" borderId="0" xfId="0"/>
    <xf numFmtId="0" fontId="4" fillId="0" borderId="0" xfId="0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top"/>
    </xf>
    <xf numFmtId="164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" fontId="4" fillId="0" borderId="0" xfId="0" applyNumberFormat="1" applyFont="1" applyBorder="1" applyProtection="1"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Border="1" applyAlignment="1" applyProtection="1">
      <alignment horizontal="center" vertical="top"/>
      <protection locked="0"/>
    </xf>
    <xf numFmtId="165" fontId="13" fillId="0" borderId="0" xfId="0" applyNumberFormat="1" applyFont="1" applyFill="1" applyBorder="1" applyAlignment="1"/>
    <xf numFmtId="0" fontId="12" fillId="0" borderId="7" xfId="0" applyFont="1" applyFill="1" applyBorder="1" applyAlignment="1"/>
    <xf numFmtId="0" fontId="5" fillId="4" borderId="0" xfId="0" applyFont="1" applyFill="1" applyBorder="1" applyAlignment="1"/>
    <xf numFmtId="0" fontId="5" fillId="4" borderId="7" xfId="0" applyFont="1" applyFill="1" applyBorder="1" applyAlignment="1">
      <alignment wrapText="1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165" fontId="16" fillId="4" borderId="0" xfId="0" applyNumberFormat="1" applyFont="1" applyFill="1" applyBorder="1" applyAlignment="1">
      <alignment horizontal="center" vertical="center"/>
    </xf>
    <xf numFmtId="166" fontId="16" fillId="4" borderId="8" xfId="0" applyNumberFormat="1" applyFont="1" applyFill="1" applyBorder="1" applyAlignment="1">
      <alignment horizontal="center" vertical="center"/>
    </xf>
    <xf numFmtId="165" fontId="16" fillId="4" borderId="10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167" fontId="5" fillId="0" borderId="2" xfId="0" applyNumberFormat="1" applyFont="1" applyFill="1" applyBorder="1" applyAlignment="1" applyProtection="1">
      <alignment horizontal="center" vertical="top" wrapText="1"/>
    </xf>
    <xf numFmtId="167" fontId="5" fillId="0" borderId="1" xfId="0" applyNumberFormat="1" applyFont="1" applyFill="1" applyBorder="1" applyAlignment="1" applyProtection="1">
      <alignment horizontal="center" vertical="top" wrapText="1"/>
    </xf>
    <xf numFmtId="167" fontId="5" fillId="0" borderId="3" xfId="0" applyNumberFormat="1" applyFont="1" applyFill="1" applyBorder="1" applyAlignment="1" applyProtection="1">
      <alignment horizontal="center" vertical="top" wrapText="1"/>
    </xf>
    <xf numFmtId="167" fontId="5" fillId="0" borderId="2" xfId="0" applyNumberFormat="1" applyFont="1" applyBorder="1" applyAlignment="1" applyProtection="1">
      <alignment horizontal="center" vertical="top" wrapText="1"/>
    </xf>
    <xf numFmtId="167" fontId="5" fillId="0" borderId="1" xfId="0" applyNumberFormat="1" applyFont="1" applyBorder="1" applyAlignment="1" applyProtection="1">
      <alignment horizontal="center" vertical="top" wrapText="1"/>
    </xf>
    <xf numFmtId="167" fontId="5" fillId="0" borderId="3" xfId="0" applyNumberFormat="1" applyFont="1" applyBorder="1" applyAlignment="1" applyProtection="1">
      <alignment horizontal="center" vertical="top" wrapText="1"/>
    </xf>
    <xf numFmtId="167" fontId="5" fillId="0" borderId="2" xfId="0" applyNumberFormat="1" applyFont="1" applyFill="1" applyBorder="1" applyAlignment="1" applyProtection="1">
      <alignment horizontal="center" vertical="top"/>
    </xf>
    <xf numFmtId="167" fontId="5" fillId="0" borderId="1" xfId="0" applyNumberFormat="1" applyFont="1" applyFill="1" applyBorder="1" applyAlignment="1" applyProtection="1">
      <alignment horizontal="center" vertical="top"/>
    </xf>
    <xf numFmtId="167" fontId="5" fillId="0" borderId="3" xfId="0" applyNumberFormat="1" applyFont="1" applyFill="1" applyBorder="1" applyAlignment="1" applyProtection="1">
      <alignment horizontal="center" vertical="top"/>
    </xf>
    <xf numFmtId="164" fontId="5" fillId="0" borderId="1" xfId="0" applyNumberFormat="1" applyFont="1" applyFill="1" applyBorder="1" applyAlignment="1" applyProtection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 applyProtection="1">
      <alignment horizontal="center" vertical="top"/>
    </xf>
    <xf numFmtId="164" fontId="4" fillId="0" borderId="1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1" fontId="4" fillId="0" borderId="13" xfId="0" applyNumberFormat="1" applyFont="1" applyBorder="1" applyAlignment="1" applyProtection="1">
      <alignment horizontal="center" vertical="top"/>
      <protection locked="0"/>
    </xf>
    <xf numFmtId="1" fontId="4" fillId="0" borderId="14" xfId="0" applyNumberFormat="1" applyFont="1" applyBorder="1" applyAlignment="1" applyProtection="1">
      <alignment horizontal="center" vertical="top"/>
      <protection locked="0"/>
    </xf>
    <xf numFmtId="1" fontId="4" fillId="0" borderId="16" xfId="0" applyNumberFormat="1" applyFont="1" applyBorder="1" applyProtection="1">
      <protection locked="0"/>
    </xf>
    <xf numFmtId="1" fontId="2" fillId="0" borderId="16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 applyProtection="1">
      <alignment horizontal="center" vertical="top"/>
      <protection locked="0"/>
    </xf>
    <xf numFmtId="1" fontId="0" fillId="0" borderId="16" xfId="0" applyNumberFormat="1" applyBorder="1" applyProtection="1">
      <protection locked="0"/>
    </xf>
    <xf numFmtId="1" fontId="0" fillId="0" borderId="0" xfId="0" applyNumberFormat="1" applyBorder="1" applyProtection="1">
      <protection locked="0"/>
    </xf>
    <xf numFmtId="1" fontId="11" fillId="2" borderId="16" xfId="0" applyNumberFormat="1" applyFont="1" applyFill="1" applyBorder="1" applyProtection="1">
      <protection locked="0"/>
    </xf>
    <xf numFmtId="1" fontId="11" fillId="2" borderId="0" xfId="0" applyNumberFormat="1" applyFont="1" applyFill="1" applyBorder="1" applyProtection="1">
      <protection locked="0"/>
    </xf>
    <xf numFmtId="1" fontId="3" fillId="0" borderId="16" xfId="0" applyNumberFormat="1" applyFont="1" applyBorder="1" applyProtection="1">
      <protection locked="0"/>
    </xf>
    <xf numFmtId="1" fontId="3" fillId="0" borderId="0" xfId="0" applyNumberFormat="1" applyFont="1" applyBorder="1" applyProtection="1">
      <protection locked="0"/>
    </xf>
    <xf numFmtId="1" fontId="8" fillId="0" borderId="16" xfId="0" applyNumberFormat="1" applyFont="1" applyBorder="1" applyProtection="1">
      <protection locked="0"/>
    </xf>
    <xf numFmtId="1" fontId="8" fillId="0" borderId="0" xfId="0" applyNumberFormat="1" applyFont="1" applyBorder="1" applyProtection="1">
      <protection locked="0"/>
    </xf>
    <xf numFmtId="1" fontId="8" fillId="0" borderId="18" xfId="0" applyNumberFormat="1" applyFont="1" applyBorder="1" applyAlignment="1" applyProtection="1">
      <alignment horizontal="center" vertical="top"/>
      <protection locked="0"/>
    </xf>
    <xf numFmtId="1" fontId="8" fillId="0" borderId="19" xfId="0" applyNumberFormat="1" applyFont="1" applyBorder="1" applyAlignment="1" applyProtection="1">
      <alignment horizontal="center" vertical="top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164" fontId="5" fillId="0" borderId="32" xfId="0" applyNumberFormat="1" applyFont="1" applyFill="1" applyBorder="1" applyAlignment="1" applyProtection="1">
      <alignment horizontal="center" vertical="top"/>
    </xf>
    <xf numFmtId="164" fontId="5" fillId="0" borderId="23" xfId="0" applyNumberFormat="1" applyFont="1" applyFill="1" applyBorder="1" applyAlignment="1" applyProtection="1">
      <alignment horizontal="center" vertical="top"/>
    </xf>
    <xf numFmtId="164" fontId="5" fillId="0" borderId="32" xfId="0" applyNumberFormat="1" applyFont="1" applyBorder="1" applyAlignment="1" applyProtection="1">
      <alignment horizontal="center" vertical="top"/>
    </xf>
    <xf numFmtId="164" fontId="5" fillId="0" borderId="23" xfId="0" applyNumberFormat="1" applyFont="1" applyBorder="1" applyAlignment="1">
      <alignment horizontal="center" vertical="top"/>
    </xf>
    <xf numFmtId="164" fontId="5" fillId="0" borderId="32" xfId="0" applyNumberFormat="1" applyFont="1" applyBorder="1" applyAlignment="1">
      <alignment horizontal="center" vertical="top"/>
    </xf>
    <xf numFmtId="164" fontId="5" fillId="0" borderId="23" xfId="0" applyNumberFormat="1" applyFont="1" applyBorder="1" applyAlignment="1" applyProtection="1">
      <alignment horizontal="center" vertical="top"/>
    </xf>
    <xf numFmtId="167" fontId="5" fillId="0" borderId="21" xfId="0" applyNumberFormat="1" applyFont="1" applyFill="1" applyBorder="1" applyAlignment="1" applyProtection="1">
      <alignment horizontal="center" vertical="top"/>
    </xf>
    <xf numFmtId="167" fontId="5" fillId="0" borderId="21" xfId="0" applyNumberFormat="1" applyFont="1" applyBorder="1" applyAlignment="1" applyProtection="1">
      <alignment horizontal="center" vertical="top"/>
    </xf>
    <xf numFmtId="164" fontId="5" fillId="0" borderId="35" xfId="0" applyNumberFormat="1" applyFont="1" applyFill="1" applyBorder="1" applyAlignment="1" applyProtection="1">
      <alignment horizontal="center" vertical="top"/>
    </xf>
    <xf numFmtId="164" fontId="5" fillId="0" borderId="3" xfId="0" applyNumberFormat="1" applyFont="1" applyBorder="1" applyAlignment="1">
      <alignment horizontal="center" vertical="top"/>
    </xf>
    <xf numFmtId="164" fontId="5" fillId="0" borderId="36" xfId="0" applyNumberFormat="1" applyFont="1" applyFill="1" applyBorder="1" applyAlignment="1" applyProtection="1">
      <alignment horizontal="center" vertical="top"/>
    </xf>
    <xf numFmtId="164" fontId="5" fillId="0" borderId="35" xfId="0" applyNumberFormat="1" applyFont="1" applyBorder="1" applyAlignment="1">
      <alignment horizontal="center" vertical="top"/>
    </xf>
    <xf numFmtId="164" fontId="5" fillId="0" borderId="3" xfId="0" applyNumberFormat="1" applyFont="1" applyFill="1" applyBorder="1" applyAlignment="1" applyProtection="1">
      <alignment horizontal="center" vertical="top"/>
    </xf>
    <xf numFmtId="167" fontId="5" fillId="0" borderId="34" xfId="0" applyNumberFormat="1" applyFont="1" applyFill="1" applyBorder="1" applyAlignment="1" applyProtection="1">
      <alignment horizontal="center" vertical="top"/>
    </xf>
    <xf numFmtId="164" fontId="5" fillId="0" borderId="37" xfId="0" applyNumberFormat="1" applyFont="1" applyFill="1" applyBorder="1" applyAlignment="1" applyProtection="1">
      <alignment horizontal="center" vertical="top"/>
    </xf>
    <xf numFmtId="164" fontId="5" fillId="0" borderId="2" xfId="0" applyNumberFormat="1" applyFont="1" applyBorder="1" applyAlignment="1">
      <alignment horizontal="center" vertical="top"/>
    </xf>
    <xf numFmtId="164" fontId="5" fillId="0" borderId="26" xfId="0" applyNumberFormat="1" applyFont="1" applyFill="1" applyBorder="1" applyAlignment="1" applyProtection="1">
      <alignment horizontal="center" vertical="top"/>
    </xf>
    <xf numFmtId="164" fontId="5" fillId="0" borderId="37" xfId="0" applyNumberFormat="1" applyFont="1" applyBorder="1" applyAlignment="1">
      <alignment horizontal="center" vertical="top"/>
    </xf>
    <xf numFmtId="164" fontId="5" fillId="0" borderId="2" xfId="0" applyNumberFormat="1" applyFont="1" applyFill="1" applyBorder="1" applyAlignment="1" applyProtection="1">
      <alignment horizontal="center" vertical="top"/>
    </xf>
    <xf numFmtId="167" fontId="5" fillId="0" borderId="22" xfId="0" applyNumberFormat="1" applyFont="1" applyFill="1" applyBorder="1" applyAlignment="1" applyProtection="1">
      <alignment horizontal="center" vertical="top"/>
    </xf>
    <xf numFmtId="0" fontId="7" fillId="6" borderId="9" xfId="0" applyFont="1" applyFill="1" applyBorder="1" applyAlignment="1" applyProtection="1">
      <alignment horizontal="center" vertical="center" wrapText="1"/>
      <protection locked="0"/>
    </xf>
    <xf numFmtId="164" fontId="7" fillId="6" borderId="12" xfId="1" applyNumberFormat="1" applyFont="1" applyFill="1" applyBorder="1" applyAlignment="1" applyProtection="1">
      <alignment horizontal="center" vertical="center"/>
    </xf>
    <xf numFmtId="164" fontId="7" fillId="6" borderId="38" xfId="1" applyNumberFormat="1" applyFont="1" applyFill="1" applyBorder="1" applyAlignment="1" applyProtection="1">
      <alignment horizontal="center" vertical="center"/>
    </xf>
    <xf numFmtId="167" fontId="7" fillId="6" borderId="39" xfId="0" applyNumberFormat="1" applyFont="1" applyFill="1" applyBorder="1" applyAlignment="1" applyProtection="1">
      <alignment horizontal="center" vertical="center" wrapText="1"/>
    </xf>
    <xf numFmtId="164" fontId="7" fillId="6" borderId="39" xfId="1" applyNumberFormat="1" applyFont="1" applyFill="1" applyBorder="1" applyAlignment="1" applyProtection="1">
      <alignment horizontal="center" vertical="center"/>
      <protection locked="0"/>
    </xf>
    <xf numFmtId="164" fontId="7" fillId="6" borderId="40" xfId="0" applyNumberFormat="1" applyFont="1" applyFill="1" applyBorder="1" applyAlignment="1" applyProtection="1">
      <alignment horizontal="center" vertical="center"/>
    </xf>
    <xf numFmtId="164" fontId="7" fillId="6" borderId="38" xfId="0" applyNumberFormat="1" applyFont="1" applyFill="1" applyBorder="1" applyAlignment="1">
      <alignment horizontal="center" vertical="center"/>
    </xf>
    <xf numFmtId="167" fontId="7" fillId="6" borderId="39" xfId="0" applyNumberFormat="1" applyFont="1" applyFill="1" applyBorder="1" applyAlignment="1" applyProtection="1">
      <alignment horizontal="center" vertical="center"/>
    </xf>
    <xf numFmtId="164" fontId="7" fillId="6" borderId="39" xfId="1" applyNumberFormat="1" applyFont="1" applyFill="1" applyBorder="1" applyAlignment="1" applyProtection="1">
      <alignment horizontal="center" vertical="center"/>
    </xf>
    <xf numFmtId="164" fontId="7" fillId="6" borderId="40" xfId="1" applyNumberFormat="1" applyFont="1" applyFill="1" applyBorder="1" applyAlignment="1" applyProtection="1">
      <alignment horizontal="center" vertical="center"/>
    </xf>
    <xf numFmtId="167" fontId="7" fillId="6" borderId="12" xfId="0" applyNumberFormat="1" applyFont="1" applyFill="1" applyBorder="1" applyAlignment="1" applyProtection="1">
      <alignment horizontal="center" vertical="center"/>
    </xf>
    <xf numFmtId="164" fontId="7" fillId="2" borderId="12" xfId="1" applyNumberFormat="1" applyFont="1" applyFill="1" applyBorder="1" applyAlignment="1" applyProtection="1">
      <alignment horizontal="center" vertical="center"/>
    </xf>
    <xf numFmtId="164" fontId="7" fillId="2" borderId="38" xfId="1" applyNumberFormat="1" applyFont="1" applyFill="1" applyBorder="1" applyAlignment="1" applyProtection="1">
      <alignment horizontal="center" vertical="center"/>
    </xf>
    <xf numFmtId="167" fontId="7" fillId="2" borderId="39" xfId="0" applyNumberFormat="1" applyFont="1" applyFill="1" applyBorder="1" applyAlignment="1" applyProtection="1">
      <alignment horizontal="center" vertical="center" wrapText="1"/>
    </xf>
    <xf numFmtId="164" fontId="7" fillId="2" borderId="39" xfId="1" applyNumberFormat="1" applyFont="1" applyFill="1" applyBorder="1" applyAlignment="1" applyProtection="1">
      <alignment horizontal="center" vertical="center"/>
      <protection locked="0"/>
    </xf>
    <xf numFmtId="164" fontId="7" fillId="2" borderId="40" xfId="0" applyNumberFormat="1" applyFont="1" applyFill="1" applyBorder="1" applyAlignment="1" applyProtection="1">
      <alignment horizontal="center" vertical="center"/>
    </xf>
    <xf numFmtId="164" fontId="7" fillId="2" borderId="38" xfId="0" applyNumberFormat="1" applyFont="1" applyFill="1" applyBorder="1" applyAlignment="1">
      <alignment horizontal="center" vertical="center"/>
    </xf>
    <xf numFmtId="167" fontId="7" fillId="2" borderId="39" xfId="0" applyNumberFormat="1" applyFont="1" applyFill="1" applyBorder="1" applyAlignment="1" applyProtection="1">
      <alignment horizontal="center" vertical="center"/>
    </xf>
    <xf numFmtId="164" fontId="7" fillId="2" borderId="39" xfId="1" applyNumberFormat="1" applyFont="1" applyFill="1" applyBorder="1" applyAlignment="1" applyProtection="1">
      <alignment horizontal="center" vertical="center"/>
    </xf>
    <xf numFmtId="164" fontId="7" fillId="2" borderId="40" xfId="1" applyNumberFormat="1" applyFont="1" applyFill="1" applyBorder="1" applyAlignment="1" applyProtection="1">
      <alignment horizontal="center" vertical="center"/>
    </xf>
    <xf numFmtId="167" fontId="7" fillId="2" borderId="12" xfId="0" applyNumberFormat="1" applyFont="1" applyFill="1" applyBorder="1" applyAlignment="1" applyProtection="1">
      <alignment horizontal="center" vertical="center"/>
    </xf>
    <xf numFmtId="164" fontId="5" fillId="0" borderId="35" xfId="0" applyNumberFormat="1" applyFont="1" applyBorder="1" applyAlignment="1" applyProtection="1">
      <alignment horizontal="center" vertical="top"/>
    </xf>
    <xf numFmtId="164" fontId="5" fillId="0" borderId="3" xfId="0" applyNumberFormat="1" applyFont="1" applyBorder="1" applyAlignment="1" applyProtection="1">
      <alignment horizontal="center" vertical="top"/>
    </xf>
    <xf numFmtId="164" fontId="5" fillId="0" borderId="36" xfId="0" applyNumberFormat="1" applyFont="1" applyBorder="1" applyAlignment="1" applyProtection="1">
      <alignment horizontal="center" vertical="top"/>
    </xf>
    <xf numFmtId="167" fontId="5" fillId="0" borderId="34" xfId="0" applyNumberFormat="1" applyFont="1" applyBorder="1" applyAlignment="1" applyProtection="1">
      <alignment horizontal="center" vertical="top"/>
    </xf>
    <xf numFmtId="164" fontId="5" fillId="0" borderId="36" xfId="0" applyNumberFormat="1" applyFont="1" applyBorder="1" applyAlignment="1">
      <alignment horizontal="center" vertical="top"/>
    </xf>
    <xf numFmtId="164" fontId="5" fillId="0" borderId="37" xfId="0" applyNumberFormat="1" applyFont="1" applyBorder="1" applyAlignment="1" applyProtection="1">
      <alignment horizontal="center" vertical="top"/>
    </xf>
    <xf numFmtId="164" fontId="5" fillId="0" borderId="26" xfId="0" applyNumberFormat="1" applyFont="1" applyBorder="1" applyAlignment="1">
      <alignment horizontal="center" vertical="top"/>
    </xf>
    <xf numFmtId="164" fontId="5" fillId="0" borderId="2" xfId="0" applyNumberFormat="1" applyFont="1" applyBorder="1" applyAlignment="1" applyProtection="1">
      <alignment horizontal="center" vertical="top"/>
    </xf>
    <xf numFmtId="164" fontId="5" fillId="0" borderId="26" xfId="0" applyNumberFormat="1" applyFont="1" applyBorder="1" applyAlignment="1" applyProtection="1">
      <alignment horizontal="center" vertical="top"/>
    </xf>
    <xf numFmtId="167" fontId="5" fillId="0" borderId="22" xfId="0" applyNumberFormat="1" applyFont="1" applyBorder="1" applyAlignment="1" applyProtection="1">
      <alignment horizontal="center" vertical="top"/>
    </xf>
    <xf numFmtId="164" fontId="7" fillId="6" borderId="38" xfId="1" applyNumberFormat="1" applyFont="1" applyFill="1" applyBorder="1" applyAlignment="1" applyProtection="1">
      <alignment horizontal="center" vertical="center"/>
      <protection locked="0"/>
    </xf>
    <xf numFmtId="164" fontId="4" fillId="0" borderId="30" xfId="1" applyNumberFormat="1" applyFont="1" applyFill="1" applyBorder="1" applyAlignment="1">
      <alignment horizontal="center" vertical="center"/>
    </xf>
    <xf numFmtId="166" fontId="4" fillId="0" borderId="30" xfId="1" applyNumberFormat="1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top" wrapText="1"/>
    </xf>
    <xf numFmtId="0" fontId="2" fillId="0" borderId="42" xfId="0" applyFont="1" applyFill="1" applyBorder="1" applyAlignment="1">
      <alignment horizontal="center" vertical="top" wrapText="1"/>
    </xf>
    <xf numFmtId="164" fontId="4" fillId="0" borderId="27" xfId="1" applyNumberFormat="1" applyFont="1" applyFill="1" applyBorder="1" applyAlignment="1">
      <alignment horizontal="center" vertical="center"/>
    </xf>
    <xf numFmtId="164" fontId="4" fillId="0" borderId="21" xfId="1" applyNumberFormat="1" applyFont="1" applyFill="1" applyBorder="1" applyAlignment="1">
      <alignment horizontal="center" vertical="center"/>
    </xf>
    <xf numFmtId="164" fontId="4" fillId="0" borderId="29" xfId="1" applyNumberFormat="1" applyFont="1" applyFill="1" applyBorder="1" applyAlignment="1">
      <alignment horizontal="center" vertical="center"/>
    </xf>
    <xf numFmtId="164" fontId="4" fillId="0" borderId="31" xfId="1" applyNumberFormat="1" applyFont="1" applyFill="1" applyBorder="1" applyAlignment="1">
      <alignment horizontal="center" vertical="center"/>
    </xf>
    <xf numFmtId="164" fontId="4" fillId="0" borderId="32" xfId="1" applyNumberFormat="1" applyFont="1" applyFill="1" applyBorder="1" applyAlignment="1">
      <alignment horizontal="center" vertical="center"/>
    </xf>
    <xf numFmtId="164" fontId="4" fillId="0" borderId="23" xfId="1" applyNumberFormat="1" applyFont="1" applyFill="1" applyBorder="1" applyAlignment="1">
      <alignment horizontal="center" vertical="center"/>
    </xf>
    <xf numFmtId="166" fontId="4" fillId="0" borderId="27" xfId="1" applyNumberFormat="1" applyFont="1" applyFill="1" applyBorder="1" applyAlignment="1">
      <alignment horizontal="center" vertical="center"/>
    </xf>
    <xf numFmtId="166" fontId="4" fillId="0" borderId="21" xfId="1" applyNumberFormat="1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top" wrapText="1"/>
    </xf>
    <xf numFmtId="164" fontId="4" fillId="0" borderId="34" xfId="1" applyNumberFormat="1" applyFont="1" applyFill="1" applyBorder="1" applyAlignment="1">
      <alignment horizontal="center" vertical="center"/>
    </xf>
    <xf numFmtId="164" fontId="4" fillId="0" borderId="35" xfId="1" applyNumberFormat="1" applyFont="1" applyFill="1" applyBorder="1" applyAlignment="1">
      <alignment horizontal="center" vertical="center"/>
    </xf>
    <xf numFmtId="166" fontId="4" fillId="0" borderId="3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 vertical="center"/>
    </xf>
    <xf numFmtId="164" fontId="4" fillId="0" borderId="36" xfId="1" applyNumberFormat="1" applyFont="1" applyFill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49" fontId="4" fillId="0" borderId="28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4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Fill="1" applyBorder="1" applyAlignment="1" applyProtection="1">
      <alignment horizontal="center" vertical="center" wrapText="1"/>
      <protection locked="0"/>
    </xf>
    <xf numFmtId="0" fontId="7" fillId="5" borderId="28" xfId="0" applyFont="1" applyFill="1" applyBorder="1" applyAlignment="1" applyProtection="1">
      <alignment horizontal="center" vertical="center" wrapText="1"/>
      <protection locked="0"/>
    </xf>
    <xf numFmtId="0" fontId="7" fillId="6" borderId="12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Fill="1" applyBorder="1" applyAlignment="1" applyProtection="1">
      <alignment horizontal="center" vertical="top" wrapText="1"/>
      <protection locked="0"/>
    </xf>
    <xf numFmtId="0" fontId="5" fillId="0" borderId="3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center" vertical="top" wrapText="1"/>
      <protection locked="0"/>
    </xf>
    <xf numFmtId="0" fontId="5" fillId="0" borderId="34" xfId="0" applyFont="1" applyBorder="1" applyAlignment="1" applyProtection="1">
      <alignment horizontal="center" vertical="top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16" fillId="4" borderId="4" xfId="0" applyFont="1" applyFill="1" applyBorder="1" applyAlignment="1">
      <alignment wrapText="1"/>
    </xf>
    <xf numFmtId="0" fontId="16" fillId="4" borderId="5" xfId="0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16" fillId="4" borderId="9" xfId="0" applyFont="1" applyFill="1" applyBorder="1" applyAlignment="1">
      <alignment wrapText="1"/>
    </xf>
    <xf numFmtId="0" fontId="16" fillId="4" borderId="10" xfId="0" applyFont="1" applyFill="1" applyBorder="1" applyAlignment="1">
      <alignment wrapText="1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top"/>
      <protection locked="0"/>
    </xf>
    <xf numFmtId="0" fontId="15" fillId="2" borderId="14" xfId="0" applyFont="1" applyFill="1" applyBorder="1" applyAlignment="1" applyProtection="1">
      <alignment horizontal="center" vertical="top"/>
      <protection locked="0"/>
    </xf>
    <xf numFmtId="0" fontId="15" fillId="2" borderId="15" xfId="0" applyFont="1" applyFill="1" applyBorder="1" applyAlignment="1" applyProtection="1">
      <alignment horizontal="center" vertical="top"/>
      <protection locked="0"/>
    </xf>
    <xf numFmtId="49" fontId="9" fillId="2" borderId="16" xfId="2" applyNumberFormat="1" applyFont="1" applyFill="1" applyBorder="1" applyAlignment="1" applyProtection="1">
      <alignment horizontal="center"/>
      <protection locked="0"/>
    </xf>
    <xf numFmtId="49" fontId="9" fillId="2" borderId="0" xfId="2" applyNumberFormat="1" applyFont="1" applyFill="1" applyBorder="1" applyAlignment="1" applyProtection="1">
      <alignment horizontal="center"/>
      <protection locked="0"/>
    </xf>
    <xf numFmtId="49" fontId="9" fillId="2" borderId="17" xfId="2" applyNumberFormat="1" applyFont="1" applyFill="1" applyBorder="1" applyAlignment="1" applyProtection="1">
      <alignment horizontal="center"/>
      <protection locked="0"/>
    </xf>
    <xf numFmtId="0" fontId="8" fillId="2" borderId="16" xfId="2" applyNumberFormat="1" applyFont="1" applyFill="1" applyBorder="1" applyAlignment="1" applyProtection="1">
      <alignment horizontal="center" vertical="top"/>
      <protection locked="0"/>
    </xf>
    <xf numFmtId="0" fontId="8" fillId="2" borderId="0" xfId="2" applyNumberFormat="1" applyFont="1" applyFill="1" applyBorder="1" applyAlignment="1" applyProtection="1">
      <alignment horizontal="center" vertical="top"/>
      <protection locked="0"/>
    </xf>
    <xf numFmtId="0" fontId="8" fillId="2" borderId="17" xfId="2" applyNumberFormat="1" applyFont="1" applyFill="1" applyBorder="1" applyAlignment="1" applyProtection="1">
      <alignment horizontal="center" vertical="top"/>
      <protection locked="0"/>
    </xf>
    <xf numFmtId="49" fontId="10" fillId="2" borderId="18" xfId="2" applyNumberFormat="1" applyFont="1" applyFill="1" applyBorder="1" applyAlignment="1" applyProtection="1">
      <alignment horizontal="center"/>
      <protection locked="0"/>
    </xf>
    <xf numFmtId="49" fontId="10" fillId="2" borderId="19" xfId="2" applyNumberFormat="1" applyFont="1" applyFill="1" applyBorder="1" applyAlignment="1" applyProtection="1">
      <alignment horizontal="center"/>
      <protection locked="0"/>
    </xf>
    <xf numFmtId="49" fontId="10" fillId="2" borderId="20" xfId="2" applyNumberFormat="1" applyFont="1" applyFill="1" applyBorder="1" applyAlignment="1" applyProtection="1">
      <alignment horizontal="center"/>
      <protection locked="0"/>
    </xf>
    <xf numFmtId="3" fontId="14" fillId="0" borderId="21" xfId="0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A606021-95EB-4C3A-AA6F-7F747303DF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F3D3-EE09-420F-8923-8F0817A8B7F2}">
  <sheetPr>
    <outlinePr summaryBelow="0"/>
    <pageSetUpPr fitToPage="1"/>
  </sheetPr>
  <dimension ref="A1:N185"/>
  <sheetViews>
    <sheetView showGridLines="0" tabSelected="1" topLeftCell="C1" zoomScale="118" zoomScaleNormal="118" zoomScalePageLayoutView="85" workbookViewId="0">
      <pane ySplit="7" topLeftCell="A8" activePane="bottomLeft" state="frozen"/>
      <selection activeCell="C1" sqref="C1"/>
      <selection pane="bottomLeft" activeCell="D8" sqref="D8"/>
    </sheetView>
  </sheetViews>
  <sheetFormatPr defaultColWidth="19.140625" defaultRowHeight="15.75" x14ac:dyDescent="0.25"/>
  <cols>
    <col min="1" max="2" width="0" style="10" hidden="1" customWidth="1"/>
    <col min="3" max="3" width="15.5703125" style="1" customWidth="1"/>
    <col min="4" max="4" width="25.7109375" style="11" customWidth="1"/>
    <col min="5" max="5" width="14.28515625" style="4" customWidth="1"/>
    <col min="6" max="6" width="15.42578125" style="1" customWidth="1"/>
    <col min="7" max="7" width="14.28515625" style="4" customWidth="1"/>
    <col min="8" max="9" width="15.42578125" style="2" customWidth="1"/>
    <col min="10" max="10" width="15.42578125" style="3" customWidth="1"/>
    <col min="11" max="11" width="15.5703125" style="5" customWidth="1"/>
    <col min="12" max="12" width="15.42578125" style="2" customWidth="1"/>
    <col min="13" max="13" width="15.42578125" style="3" customWidth="1"/>
    <col min="14" max="16384" width="19.140625" style="6"/>
  </cols>
  <sheetData>
    <row r="1" spans="1:14" ht="26.25" x14ac:dyDescent="0.25">
      <c r="A1" s="42"/>
      <c r="B1" s="43"/>
      <c r="C1" s="154" t="s">
        <v>0</v>
      </c>
      <c r="D1" s="155"/>
      <c r="E1" s="155"/>
      <c r="F1" s="155"/>
      <c r="G1" s="155"/>
      <c r="H1" s="155"/>
      <c r="I1" s="155"/>
      <c r="J1" s="155"/>
      <c r="K1" s="155"/>
      <c r="L1" s="155"/>
      <c r="M1" s="156"/>
      <c r="N1"/>
    </row>
    <row r="2" spans="1:14" s="8" customFormat="1" ht="23.25" x14ac:dyDescent="0.35">
      <c r="A2" s="44"/>
      <c r="B2" s="15"/>
      <c r="C2" s="157" t="s">
        <v>1</v>
      </c>
      <c r="D2" s="158"/>
      <c r="E2" s="158"/>
      <c r="F2" s="158"/>
      <c r="G2" s="158"/>
      <c r="H2" s="158"/>
      <c r="I2" s="158"/>
      <c r="J2" s="158"/>
      <c r="K2" s="158"/>
      <c r="L2" s="158"/>
      <c r="M2" s="159"/>
      <c r="N2"/>
    </row>
    <row r="3" spans="1:14" s="8" customFormat="1" ht="18.75" x14ac:dyDescent="0.25">
      <c r="A3" s="44"/>
      <c r="B3" s="15"/>
      <c r="C3" s="160" t="str">
        <f>"Registered Voter Turnout: "&amp;TEXT((L8/(D8+H8)),"0.0%")</f>
        <v>Registered Voter Turnout: 31.7%</v>
      </c>
      <c r="D3" s="161"/>
      <c r="E3" s="161"/>
      <c r="F3" s="161"/>
      <c r="G3" s="161"/>
      <c r="H3" s="161"/>
      <c r="I3" s="161"/>
      <c r="J3" s="161"/>
      <c r="K3" s="161"/>
      <c r="L3" s="161"/>
      <c r="M3" s="162"/>
      <c r="N3"/>
    </row>
    <row r="4" spans="1:14" s="8" customFormat="1" ht="18.75" x14ac:dyDescent="0.25">
      <c r="A4" s="44"/>
      <c r="B4" s="15"/>
      <c r="C4" s="160" t="str">
        <f>"Estimated Citizen Voting Age Population (CVAP)* Turnout: "&amp;TEXT((L8/(322700)),"0.0%")</f>
        <v>Estimated Citizen Voting Age Population (CVAP)* Turnout: 24.5%</v>
      </c>
      <c r="D4" s="161"/>
      <c r="E4" s="161"/>
      <c r="F4" s="161"/>
      <c r="G4" s="161"/>
      <c r="H4" s="161"/>
      <c r="I4" s="161"/>
      <c r="J4" s="161"/>
      <c r="K4" s="161"/>
      <c r="L4" s="161"/>
      <c r="M4" s="162"/>
      <c r="N4"/>
    </row>
    <row r="5" spans="1:14" s="8" customFormat="1" ht="16.5" thickBot="1" x14ac:dyDescent="0.3">
      <c r="A5" s="44"/>
      <c r="B5" s="15"/>
      <c r="C5" s="163" t="s">
        <v>2</v>
      </c>
      <c r="D5" s="164"/>
      <c r="E5" s="164"/>
      <c r="F5" s="164"/>
      <c r="G5" s="164"/>
      <c r="H5" s="164"/>
      <c r="I5" s="164"/>
      <c r="J5" s="164"/>
      <c r="K5" s="164"/>
      <c r="L5" s="164"/>
      <c r="M5" s="165"/>
      <c r="N5"/>
    </row>
    <row r="6" spans="1:14" s="9" customFormat="1" ht="18.75" x14ac:dyDescent="0.25">
      <c r="A6" s="45"/>
      <c r="B6" s="16"/>
      <c r="C6" s="57"/>
      <c r="D6" s="57" t="s">
        <v>3</v>
      </c>
      <c r="E6" s="151" t="s">
        <v>4</v>
      </c>
      <c r="F6" s="152"/>
      <c r="G6" s="152"/>
      <c r="H6" s="153"/>
      <c r="I6" s="151" t="s">
        <v>5</v>
      </c>
      <c r="J6" s="152"/>
      <c r="K6" s="152"/>
      <c r="L6" s="153"/>
      <c r="M6" s="57" t="s">
        <v>6</v>
      </c>
    </row>
    <row r="7" spans="1:14" s="9" customFormat="1" ht="32.25" thickBot="1" x14ac:dyDescent="0.3">
      <c r="A7" s="45"/>
      <c r="B7" s="16"/>
      <c r="C7" s="136"/>
      <c r="D7" s="129" t="s">
        <v>7</v>
      </c>
      <c r="E7" s="130" t="s">
        <v>8</v>
      </c>
      <c r="F7" s="131" t="s">
        <v>9</v>
      </c>
      <c r="G7" s="132" t="s">
        <v>10</v>
      </c>
      <c r="H7" s="133" t="s">
        <v>11</v>
      </c>
      <c r="I7" s="134" t="s">
        <v>12</v>
      </c>
      <c r="J7" s="131" t="s">
        <v>13</v>
      </c>
      <c r="K7" s="132" t="s">
        <v>14</v>
      </c>
      <c r="L7" s="133" t="s">
        <v>15</v>
      </c>
      <c r="M7" s="135" t="s">
        <v>16</v>
      </c>
    </row>
    <row r="8" spans="1:14" s="7" customFormat="1" ht="38.25" thickBot="1" x14ac:dyDescent="0.3">
      <c r="A8" s="46" t="s">
        <v>17</v>
      </c>
      <c r="B8" s="17" t="s">
        <v>18</v>
      </c>
      <c r="C8" s="137" t="s">
        <v>19</v>
      </c>
      <c r="D8" s="79">
        <f>SUM(D20,D30,D43,D53,D63,D73,D86,D98,D108,D118,D131,D144,D158)</f>
        <v>244028</v>
      </c>
      <c r="E8" s="109">
        <f>SUM(E20,E30,E43,E53,E63,E73,E86,E98,E108,E118,E131,E144,E158)</f>
        <v>3856</v>
      </c>
      <c r="F8" s="81">
        <f>E8/K8</f>
        <v>5.893411178529398E-2</v>
      </c>
      <c r="G8" s="82">
        <f>SUM(G20,G30,G43,G53,G63,G73,G86,G98,G108,G118,G131,G144,G158)</f>
        <v>1078</v>
      </c>
      <c r="H8" s="83">
        <f>SUM(E8,G8)</f>
        <v>4934</v>
      </c>
      <c r="I8" s="84">
        <f>SUM(I20,I30,I43,I53,I63,I73,I86,I98,I108,I118,I131,I144,I158)</f>
        <v>13531</v>
      </c>
      <c r="J8" s="85">
        <f t="shared" ref="J8:J71" si="0">I8/L8</f>
        <v>0.17136524822695035</v>
      </c>
      <c r="K8" s="82">
        <f>SUM(K20,K30,K43,K53,K63,K73,K86,K98,K108,K118,K131,K144,K158)</f>
        <v>65429</v>
      </c>
      <c r="L8" s="83">
        <f t="shared" ref="L8:L19" si="1">SUM(I8,K8)</f>
        <v>78960</v>
      </c>
      <c r="M8" s="88">
        <f t="shared" ref="M8:M39" si="2">L8/SUM(H8,D8)</f>
        <v>0.31715683517966597</v>
      </c>
    </row>
    <row r="9" spans="1:14" x14ac:dyDescent="0.25">
      <c r="A9" s="47">
        <v>1</v>
      </c>
      <c r="B9" s="48">
        <v>1</v>
      </c>
      <c r="C9" s="138" t="s">
        <v>20</v>
      </c>
      <c r="D9" s="166">
        <v>969</v>
      </c>
      <c r="E9" s="72">
        <v>6</v>
      </c>
      <c r="F9" s="28">
        <f>E9/K9</f>
        <v>3.2085561497326207E-2</v>
      </c>
      <c r="G9" s="73">
        <v>1</v>
      </c>
      <c r="H9" s="74">
        <f>SUM(E9,G9)</f>
        <v>7</v>
      </c>
      <c r="I9" s="75">
        <v>28</v>
      </c>
      <c r="J9" s="34">
        <f t="shared" si="0"/>
        <v>0.13023255813953488</v>
      </c>
      <c r="K9" s="76">
        <v>187</v>
      </c>
      <c r="L9" s="74">
        <f t="shared" si="1"/>
        <v>215</v>
      </c>
      <c r="M9" s="77">
        <f>L9/SUM(H9,D9)</f>
        <v>0.22028688524590165</v>
      </c>
    </row>
    <row r="10" spans="1:14" x14ac:dyDescent="0.25">
      <c r="A10" s="47">
        <v>1</v>
      </c>
      <c r="B10" s="48">
        <v>2</v>
      </c>
      <c r="C10" s="139" t="s">
        <v>21</v>
      </c>
      <c r="D10" s="166">
        <v>899</v>
      </c>
      <c r="E10" s="58">
        <v>10</v>
      </c>
      <c r="F10" s="29">
        <f t="shared" ref="F10:F19" si="3">E10/K10</f>
        <v>5.9880239520958084E-2</v>
      </c>
      <c r="G10" s="38">
        <v>2</v>
      </c>
      <c r="H10" s="59">
        <f>SUM(E10,G10)</f>
        <v>12</v>
      </c>
      <c r="I10" s="62">
        <v>22</v>
      </c>
      <c r="J10" s="35">
        <f>I10/L10</f>
        <v>0.1164021164021164</v>
      </c>
      <c r="K10" s="37">
        <v>167</v>
      </c>
      <c r="L10" s="59">
        <f t="shared" si="1"/>
        <v>189</v>
      </c>
      <c r="M10" s="64">
        <f t="shared" si="2"/>
        <v>0.20746432491767289</v>
      </c>
    </row>
    <row r="11" spans="1:14" x14ac:dyDescent="0.25">
      <c r="A11" s="47">
        <v>1</v>
      </c>
      <c r="B11" s="48">
        <v>3</v>
      </c>
      <c r="C11" s="139" t="s">
        <v>22</v>
      </c>
      <c r="D11" s="166">
        <v>993</v>
      </c>
      <c r="E11" s="58">
        <v>11</v>
      </c>
      <c r="F11" s="29">
        <f>E11/K11</f>
        <v>8.6614173228346455E-2</v>
      </c>
      <c r="G11" s="38">
        <v>0</v>
      </c>
      <c r="H11" s="59">
        <f t="shared" ref="H11:H19" si="4">SUM(E11,G11)</f>
        <v>11</v>
      </c>
      <c r="I11" s="62">
        <v>13</v>
      </c>
      <c r="J11" s="35">
        <f t="shared" si="0"/>
        <v>9.285714285714286E-2</v>
      </c>
      <c r="K11" s="37">
        <v>127</v>
      </c>
      <c r="L11" s="59">
        <f t="shared" si="1"/>
        <v>140</v>
      </c>
      <c r="M11" s="64">
        <f t="shared" si="2"/>
        <v>0.1394422310756972</v>
      </c>
    </row>
    <row r="12" spans="1:14" x14ac:dyDescent="0.25">
      <c r="A12" s="47">
        <v>1</v>
      </c>
      <c r="B12" s="48">
        <v>4</v>
      </c>
      <c r="C12" s="139" t="s">
        <v>23</v>
      </c>
      <c r="D12" s="166">
        <v>2707</v>
      </c>
      <c r="E12" s="58">
        <v>33</v>
      </c>
      <c r="F12" s="29">
        <f t="shared" si="3"/>
        <v>7.2847682119205295E-2</v>
      </c>
      <c r="G12" s="38">
        <v>4</v>
      </c>
      <c r="H12" s="59">
        <f t="shared" si="4"/>
        <v>37</v>
      </c>
      <c r="I12" s="62">
        <v>50</v>
      </c>
      <c r="J12" s="35">
        <f t="shared" si="0"/>
        <v>9.9403578528827044E-2</v>
      </c>
      <c r="K12" s="37">
        <v>453</v>
      </c>
      <c r="L12" s="59">
        <f t="shared" si="1"/>
        <v>503</v>
      </c>
      <c r="M12" s="64">
        <f t="shared" si="2"/>
        <v>0.18330903790087463</v>
      </c>
    </row>
    <row r="13" spans="1:14" x14ac:dyDescent="0.25">
      <c r="A13" s="47">
        <v>1</v>
      </c>
      <c r="B13" s="48">
        <v>5</v>
      </c>
      <c r="C13" s="139" t="s">
        <v>24</v>
      </c>
      <c r="D13" s="166">
        <v>2184</v>
      </c>
      <c r="E13" s="58">
        <v>10</v>
      </c>
      <c r="F13" s="29">
        <f>E13/K13</f>
        <v>2.3474178403755867E-2</v>
      </c>
      <c r="G13" s="38">
        <v>2</v>
      </c>
      <c r="H13" s="59">
        <f t="shared" si="4"/>
        <v>12</v>
      </c>
      <c r="I13" s="62">
        <v>80</v>
      </c>
      <c r="J13" s="35">
        <f t="shared" si="0"/>
        <v>0.15810276679841898</v>
      </c>
      <c r="K13" s="37">
        <v>426</v>
      </c>
      <c r="L13" s="59">
        <f t="shared" si="1"/>
        <v>506</v>
      </c>
      <c r="M13" s="64">
        <f t="shared" si="2"/>
        <v>0.23041894353369763</v>
      </c>
    </row>
    <row r="14" spans="1:14" x14ac:dyDescent="0.25">
      <c r="A14" s="47">
        <v>1</v>
      </c>
      <c r="B14" s="48">
        <v>6</v>
      </c>
      <c r="C14" s="139" t="s">
        <v>25</v>
      </c>
      <c r="D14" s="166">
        <v>2571</v>
      </c>
      <c r="E14" s="58">
        <v>16</v>
      </c>
      <c r="F14" s="29">
        <f>E14/K14</f>
        <v>2.6016260162601626E-2</v>
      </c>
      <c r="G14" s="38">
        <v>0</v>
      </c>
      <c r="H14" s="59">
        <f t="shared" si="4"/>
        <v>16</v>
      </c>
      <c r="I14" s="62">
        <v>99</v>
      </c>
      <c r="J14" s="35">
        <f t="shared" si="0"/>
        <v>0.13865546218487396</v>
      </c>
      <c r="K14" s="37">
        <v>615</v>
      </c>
      <c r="L14" s="59">
        <f>SUM(I14,K14)</f>
        <v>714</v>
      </c>
      <c r="M14" s="64">
        <f t="shared" si="2"/>
        <v>0.27599536142249709</v>
      </c>
    </row>
    <row r="15" spans="1:14" x14ac:dyDescent="0.25">
      <c r="A15" s="47">
        <v>1</v>
      </c>
      <c r="B15" s="48">
        <v>7</v>
      </c>
      <c r="C15" s="139" t="s">
        <v>26</v>
      </c>
      <c r="D15" s="166">
        <v>2705</v>
      </c>
      <c r="E15" s="58">
        <v>34</v>
      </c>
      <c r="F15" s="29">
        <f>E15/K15</f>
        <v>5.1437216338880487E-2</v>
      </c>
      <c r="G15" s="38">
        <v>0</v>
      </c>
      <c r="H15" s="59">
        <f t="shared" si="4"/>
        <v>34</v>
      </c>
      <c r="I15" s="62">
        <v>103</v>
      </c>
      <c r="J15" s="35">
        <f t="shared" si="0"/>
        <v>0.13481675392670156</v>
      </c>
      <c r="K15" s="37">
        <v>661</v>
      </c>
      <c r="L15" s="59">
        <f>SUM(I15,K15)</f>
        <v>764</v>
      </c>
      <c r="M15" s="64">
        <f>L15/SUM(H15,D15)</f>
        <v>0.27893391748813434</v>
      </c>
    </row>
    <row r="16" spans="1:14" x14ac:dyDescent="0.25">
      <c r="A16" s="47">
        <v>1</v>
      </c>
      <c r="B16" s="48">
        <v>8</v>
      </c>
      <c r="C16" s="139" t="s">
        <v>27</v>
      </c>
      <c r="D16" s="166">
        <v>1435</v>
      </c>
      <c r="E16" s="58">
        <v>16</v>
      </c>
      <c r="F16" s="29">
        <f t="shared" si="3"/>
        <v>6.5306122448979598E-2</v>
      </c>
      <c r="G16" s="38">
        <v>2</v>
      </c>
      <c r="H16" s="59">
        <f t="shared" si="4"/>
        <v>18</v>
      </c>
      <c r="I16" s="62">
        <v>27</v>
      </c>
      <c r="J16" s="35">
        <f t="shared" si="0"/>
        <v>9.9264705882352935E-2</v>
      </c>
      <c r="K16" s="37">
        <v>245</v>
      </c>
      <c r="L16" s="59">
        <f t="shared" si="1"/>
        <v>272</v>
      </c>
      <c r="M16" s="64">
        <f t="shared" si="2"/>
        <v>0.18719889883000687</v>
      </c>
    </row>
    <row r="17" spans="1:14" x14ac:dyDescent="0.25">
      <c r="A17" s="47">
        <v>1</v>
      </c>
      <c r="B17" s="48">
        <v>9</v>
      </c>
      <c r="C17" s="139" t="s">
        <v>28</v>
      </c>
      <c r="D17" s="166">
        <v>2279</v>
      </c>
      <c r="E17" s="58">
        <v>15</v>
      </c>
      <c r="F17" s="29">
        <f t="shared" si="3"/>
        <v>4.2492917847025496E-2</v>
      </c>
      <c r="G17" s="38">
        <v>3</v>
      </c>
      <c r="H17" s="59">
        <f t="shared" si="4"/>
        <v>18</v>
      </c>
      <c r="I17" s="62">
        <v>71</v>
      </c>
      <c r="J17" s="35">
        <f t="shared" si="0"/>
        <v>0.16745283018867924</v>
      </c>
      <c r="K17" s="37">
        <v>353</v>
      </c>
      <c r="L17" s="59">
        <f t="shared" si="1"/>
        <v>424</v>
      </c>
      <c r="M17" s="64">
        <f t="shared" si="2"/>
        <v>0.18458859381802351</v>
      </c>
    </row>
    <row r="18" spans="1:14" x14ac:dyDescent="0.25">
      <c r="A18" s="47">
        <v>1</v>
      </c>
      <c r="B18" s="48">
        <v>10</v>
      </c>
      <c r="C18" s="139" t="s">
        <v>29</v>
      </c>
      <c r="D18" s="166">
        <v>1877</v>
      </c>
      <c r="E18" s="58">
        <v>20</v>
      </c>
      <c r="F18" s="29">
        <f t="shared" si="3"/>
        <v>5.0890585241730277E-2</v>
      </c>
      <c r="G18" s="38">
        <v>2</v>
      </c>
      <c r="H18" s="59">
        <f t="shared" si="4"/>
        <v>22</v>
      </c>
      <c r="I18" s="62">
        <v>57</v>
      </c>
      <c r="J18" s="35">
        <f t="shared" si="0"/>
        <v>0.12666666666666668</v>
      </c>
      <c r="K18" s="37">
        <v>393</v>
      </c>
      <c r="L18" s="59">
        <f t="shared" si="1"/>
        <v>450</v>
      </c>
      <c r="M18" s="64">
        <f t="shared" si="2"/>
        <v>0.23696682464454977</v>
      </c>
    </row>
    <row r="19" spans="1:14" ht="16.5" thickBot="1" x14ac:dyDescent="0.3">
      <c r="A19" s="47">
        <v>1</v>
      </c>
      <c r="B19" s="48">
        <v>11</v>
      </c>
      <c r="C19" s="140" t="s">
        <v>30</v>
      </c>
      <c r="D19" s="166">
        <v>2071</v>
      </c>
      <c r="E19" s="66">
        <v>59</v>
      </c>
      <c r="F19" s="30">
        <f t="shared" si="3"/>
        <v>0.23046875</v>
      </c>
      <c r="G19" s="67">
        <v>3</v>
      </c>
      <c r="H19" s="68">
        <f t="shared" si="4"/>
        <v>62</v>
      </c>
      <c r="I19" s="69">
        <v>67</v>
      </c>
      <c r="J19" s="36">
        <f t="shared" si="0"/>
        <v>0.20743034055727555</v>
      </c>
      <c r="K19" s="70">
        <v>256</v>
      </c>
      <c r="L19" s="68">
        <f t="shared" si="1"/>
        <v>323</v>
      </c>
      <c r="M19" s="71">
        <f t="shared" si="2"/>
        <v>0.15142991092358182</v>
      </c>
    </row>
    <row r="20" spans="1:14" s="7" customFormat="1" ht="19.5" thickBot="1" x14ac:dyDescent="0.3">
      <c r="A20" s="49"/>
      <c r="B20" s="50"/>
      <c r="C20" s="137" t="s">
        <v>31</v>
      </c>
      <c r="D20" s="79">
        <f>SUM(D9:D19)</f>
        <v>20690</v>
      </c>
      <c r="E20" s="80">
        <f>SUM(E9:E19)</f>
        <v>230</v>
      </c>
      <c r="F20" s="81">
        <f>E20/K20</f>
        <v>5.9232552150399173E-2</v>
      </c>
      <c r="G20" s="82">
        <f>SUM(G9:G19)</f>
        <v>19</v>
      </c>
      <c r="H20" s="83">
        <f>SUM(E20,G20)</f>
        <v>249</v>
      </c>
      <c r="I20" s="84">
        <f>SUM(I9:I19)</f>
        <v>617</v>
      </c>
      <c r="J20" s="85">
        <f>I20/L20</f>
        <v>0.1371111111111111</v>
      </c>
      <c r="K20" s="86">
        <f>SUM(K9:K19)</f>
        <v>3883</v>
      </c>
      <c r="L20" s="87">
        <f>SUM(I20,K20)</f>
        <v>4500</v>
      </c>
      <c r="M20" s="88">
        <f t="shared" si="2"/>
        <v>0.21490997659869143</v>
      </c>
    </row>
    <row r="21" spans="1:14" x14ac:dyDescent="0.25">
      <c r="A21" s="47">
        <v>2</v>
      </c>
      <c r="B21" s="48">
        <v>1</v>
      </c>
      <c r="C21" s="138" t="s">
        <v>32</v>
      </c>
      <c r="D21" s="166">
        <v>1266</v>
      </c>
      <c r="E21" s="72">
        <v>35</v>
      </c>
      <c r="F21" s="28">
        <f>E21/K21</f>
        <v>0.61403508771929827</v>
      </c>
      <c r="G21" s="73">
        <v>4</v>
      </c>
      <c r="H21" s="74">
        <f>SUM(E21,G21)</f>
        <v>39</v>
      </c>
      <c r="I21" s="75">
        <v>6</v>
      </c>
      <c r="J21" s="34">
        <f t="shared" si="0"/>
        <v>9.5238095238095233E-2</v>
      </c>
      <c r="K21" s="76">
        <v>57</v>
      </c>
      <c r="L21" s="74">
        <f>SUM(I21,K21)</f>
        <v>63</v>
      </c>
      <c r="M21" s="77">
        <f t="shared" si="2"/>
        <v>4.8275862068965517E-2</v>
      </c>
    </row>
    <row r="22" spans="1:14" x14ac:dyDescent="0.25">
      <c r="A22" s="47">
        <v>2</v>
      </c>
      <c r="B22" s="48">
        <v>2</v>
      </c>
      <c r="C22" s="139" t="s">
        <v>33</v>
      </c>
      <c r="D22" s="166">
        <v>809</v>
      </c>
      <c r="E22" s="58">
        <v>39</v>
      </c>
      <c r="F22" s="29">
        <f t="shared" ref="F22:F29" si="5">E22/K22</f>
        <v>0.63934426229508201</v>
      </c>
      <c r="G22" s="38">
        <v>3</v>
      </c>
      <c r="H22" s="59">
        <f t="shared" ref="H22:H61" si="6">SUM(E22,G22)</f>
        <v>42</v>
      </c>
      <c r="I22" s="62">
        <v>9</v>
      </c>
      <c r="J22" s="35">
        <f t="shared" si="0"/>
        <v>0.12857142857142856</v>
      </c>
      <c r="K22" s="37">
        <v>61</v>
      </c>
      <c r="L22" s="59">
        <f t="shared" ref="L22:L85" si="7">SUM(I22,K22)</f>
        <v>70</v>
      </c>
      <c r="M22" s="64">
        <f t="shared" si="2"/>
        <v>8.2256169212690952E-2</v>
      </c>
    </row>
    <row r="23" spans="1:14" x14ac:dyDescent="0.25">
      <c r="A23" s="47">
        <v>2</v>
      </c>
      <c r="B23" s="48">
        <v>3</v>
      </c>
      <c r="C23" s="139" t="s">
        <v>34</v>
      </c>
      <c r="D23" s="166">
        <v>1432</v>
      </c>
      <c r="E23" s="58">
        <v>30</v>
      </c>
      <c r="F23" s="29">
        <f t="shared" si="5"/>
        <v>0.189873417721519</v>
      </c>
      <c r="G23" s="38">
        <v>1</v>
      </c>
      <c r="H23" s="59">
        <f t="shared" si="6"/>
        <v>31</v>
      </c>
      <c r="I23" s="62">
        <v>29</v>
      </c>
      <c r="J23" s="35">
        <f t="shared" si="0"/>
        <v>0.15508021390374332</v>
      </c>
      <c r="K23" s="37">
        <v>158</v>
      </c>
      <c r="L23" s="59">
        <f t="shared" si="7"/>
        <v>187</v>
      </c>
      <c r="M23" s="64">
        <f t="shared" si="2"/>
        <v>0.12781954887218044</v>
      </c>
    </row>
    <row r="24" spans="1:14" x14ac:dyDescent="0.25">
      <c r="A24" s="47">
        <v>2</v>
      </c>
      <c r="B24" s="48">
        <v>4</v>
      </c>
      <c r="C24" s="139" t="s">
        <v>35</v>
      </c>
      <c r="D24" s="166">
        <v>704</v>
      </c>
      <c r="E24" s="58">
        <v>33</v>
      </c>
      <c r="F24" s="29">
        <f t="shared" si="5"/>
        <v>0.71739130434782605</v>
      </c>
      <c r="G24" s="38">
        <v>0</v>
      </c>
      <c r="H24" s="59">
        <f t="shared" si="6"/>
        <v>33</v>
      </c>
      <c r="I24" s="62">
        <v>0</v>
      </c>
      <c r="J24" s="35">
        <f t="shared" si="0"/>
        <v>0</v>
      </c>
      <c r="K24" s="37">
        <v>46</v>
      </c>
      <c r="L24" s="59">
        <f t="shared" si="7"/>
        <v>46</v>
      </c>
      <c r="M24" s="64">
        <f t="shared" si="2"/>
        <v>6.2415196743554953E-2</v>
      </c>
    </row>
    <row r="25" spans="1:14" x14ac:dyDescent="0.25">
      <c r="A25" s="47">
        <v>2</v>
      </c>
      <c r="B25" s="48">
        <v>5</v>
      </c>
      <c r="C25" s="139" t="s">
        <v>36</v>
      </c>
      <c r="D25" s="166">
        <v>2332</v>
      </c>
      <c r="E25" s="58">
        <v>45</v>
      </c>
      <c r="F25" s="29">
        <f t="shared" si="5"/>
        <v>9.5744680851063829E-2</v>
      </c>
      <c r="G25" s="38">
        <v>6</v>
      </c>
      <c r="H25" s="59">
        <f t="shared" si="6"/>
        <v>51</v>
      </c>
      <c r="I25" s="62">
        <v>83</v>
      </c>
      <c r="J25" s="35">
        <f t="shared" si="0"/>
        <v>0.15009041591320071</v>
      </c>
      <c r="K25" s="37">
        <v>470</v>
      </c>
      <c r="L25" s="59">
        <f t="shared" si="7"/>
        <v>553</v>
      </c>
      <c r="M25" s="64">
        <f t="shared" si="2"/>
        <v>0.23206042803189258</v>
      </c>
    </row>
    <row r="26" spans="1:14" x14ac:dyDescent="0.25">
      <c r="A26" s="47">
        <v>2</v>
      </c>
      <c r="B26" s="48">
        <v>6</v>
      </c>
      <c r="C26" s="139" t="s">
        <v>37</v>
      </c>
      <c r="D26" s="166">
        <v>1821</v>
      </c>
      <c r="E26" s="58">
        <v>97</v>
      </c>
      <c r="F26" s="29">
        <f t="shared" si="5"/>
        <v>0.56725146198830412</v>
      </c>
      <c r="G26" s="38">
        <v>3</v>
      </c>
      <c r="H26" s="59">
        <f t="shared" si="6"/>
        <v>100</v>
      </c>
      <c r="I26" s="62">
        <v>8</v>
      </c>
      <c r="J26" s="35">
        <f t="shared" si="0"/>
        <v>4.4692737430167599E-2</v>
      </c>
      <c r="K26" s="37">
        <v>171</v>
      </c>
      <c r="L26" s="59">
        <f t="shared" si="7"/>
        <v>179</v>
      </c>
      <c r="M26" s="64">
        <f t="shared" si="2"/>
        <v>9.3180635085892763E-2</v>
      </c>
    </row>
    <row r="27" spans="1:14" x14ac:dyDescent="0.25">
      <c r="A27" s="47">
        <v>2</v>
      </c>
      <c r="B27" s="48">
        <v>7</v>
      </c>
      <c r="C27" s="139" t="s">
        <v>38</v>
      </c>
      <c r="D27" s="166">
        <v>807</v>
      </c>
      <c r="E27" s="58">
        <v>61</v>
      </c>
      <c r="F27" s="29">
        <f t="shared" si="5"/>
        <v>0.47286821705426357</v>
      </c>
      <c r="G27" s="38">
        <v>1</v>
      </c>
      <c r="H27" s="59">
        <f t="shared" si="6"/>
        <v>62</v>
      </c>
      <c r="I27" s="62">
        <v>22</v>
      </c>
      <c r="J27" s="35">
        <f t="shared" si="0"/>
        <v>0.14569536423841059</v>
      </c>
      <c r="K27" s="37">
        <v>129</v>
      </c>
      <c r="L27" s="59">
        <f t="shared" si="7"/>
        <v>151</v>
      </c>
      <c r="M27" s="64">
        <f t="shared" si="2"/>
        <v>0.17376294591484465</v>
      </c>
    </row>
    <row r="28" spans="1:14" x14ac:dyDescent="0.25">
      <c r="A28" s="47">
        <v>2</v>
      </c>
      <c r="B28" s="48">
        <v>8</v>
      </c>
      <c r="C28" s="139" t="s">
        <v>39</v>
      </c>
      <c r="D28" s="166">
        <v>1853</v>
      </c>
      <c r="E28" s="58">
        <v>17</v>
      </c>
      <c r="F28" s="29">
        <f t="shared" si="5"/>
        <v>3.2196969696969696E-2</v>
      </c>
      <c r="G28" s="38">
        <v>2</v>
      </c>
      <c r="H28" s="59">
        <f t="shared" si="6"/>
        <v>19</v>
      </c>
      <c r="I28" s="62">
        <v>89</v>
      </c>
      <c r="J28" s="35">
        <f t="shared" si="0"/>
        <v>0.14424635332252836</v>
      </c>
      <c r="K28" s="37">
        <v>528</v>
      </c>
      <c r="L28" s="59">
        <f t="shared" si="7"/>
        <v>617</v>
      </c>
      <c r="M28" s="64">
        <f t="shared" si="2"/>
        <v>0.32959401709401709</v>
      </c>
    </row>
    <row r="29" spans="1:14" ht="16.5" thickBot="1" x14ac:dyDescent="0.3">
      <c r="A29" s="47">
        <v>2</v>
      </c>
      <c r="B29" s="48">
        <v>9</v>
      </c>
      <c r="C29" s="140" t="s">
        <v>40</v>
      </c>
      <c r="D29" s="166">
        <v>699</v>
      </c>
      <c r="E29" s="66">
        <v>15</v>
      </c>
      <c r="F29" s="30">
        <f t="shared" si="5"/>
        <v>8.771929824561403E-2</v>
      </c>
      <c r="G29" s="67">
        <v>2</v>
      </c>
      <c r="H29" s="68">
        <f t="shared" si="6"/>
        <v>17</v>
      </c>
      <c r="I29" s="69">
        <v>38</v>
      </c>
      <c r="J29" s="36">
        <f t="shared" si="0"/>
        <v>0.18181818181818182</v>
      </c>
      <c r="K29" s="70">
        <v>171</v>
      </c>
      <c r="L29" s="68">
        <f t="shared" si="7"/>
        <v>209</v>
      </c>
      <c r="M29" s="71">
        <f t="shared" si="2"/>
        <v>0.29189944134078211</v>
      </c>
    </row>
    <row r="30" spans="1:14" s="12" customFormat="1" ht="19.5" thickBot="1" x14ac:dyDescent="0.35">
      <c r="A30" s="51"/>
      <c r="B30" s="52"/>
      <c r="C30" s="137" t="s">
        <v>41</v>
      </c>
      <c r="D30" s="79">
        <f>SUM(D21:D29)</f>
        <v>11723</v>
      </c>
      <c r="E30" s="80">
        <f>SUM(E21:E29)</f>
        <v>372</v>
      </c>
      <c r="F30" s="81">
        <f>E30/K30</f>
        <v>0.20770519262981574</v>
      </c>
      <c r="G30" s="82">
        <f>SUM(G21:G29)</f>
        <v>22</v>
      </c>
      <c r="H30" s="83">
        <f>SUM(E30,G30)</f>
        <v>394</v>
      </c>
      <c r="I30" s="84">
        <f>SUM(I21:I29)</f>
        <v>284</v>
      </c>
      <c r="J30" s="85">
        <f t="shared" si="0"/>
        <v>0.13686746987951806</v>
      </c>
      <c r="K30" s="86">
        <f>SUM(K21:K29)</f>
        <v>1791</v>
      </c>
      <c r="L30" s="87">
        <f t="shared" si="7"/>
        <v>2075</v>
      </c>
      <c r="M30" s="88">
        <f t="shared" si="2"/>
        <v>0.17124700833539655</v>
      </c>
      <c r="N30" s="13"/>
    </row>
    <row r="31" spans="1:14" x14ac:dyDescent="0.25">
      <c r="A31" s="47">
        <v>3</v>
      </c>
      <c r="B31" s="48">
        <v>1</v>
      </c>
      <c r="C31" s="138" t="s">
        <v>42</v>
      </c>
      <c r="D31" s="166">
        <v>2095</v>
      </c>
      <c r="E31" s="72">
        <v>35</v>
      </c>
      <c r="F31" s="28">
        <f>E31/K31</f>
        <v>8.7939698492462318E-2</v>
      </c>
      <c r="G31" s="73">
        <v>0</v>
      </c>
      <c r="H31" s="74">
        <f t="shared" si="6"/>
        <v>35</v>
      </c>
      <c r="I31" s="75">
        <v>48</v>
      </c>
      <c r="J31" s="34">
        <f t="shared" si="0"/>
        <v>0.10762331838565023</v>
      </c>
      <c r="K31" s="76">
        <v>398</v>
      </c>
      <c r="L31" s="74">
        <f t="shared" si="7"/>
        <v>446</v>
      </c>
      <c r="M31" s="77">
        <f t="shared" si="2"/>
        <v>0.20938967136150236</v>
      </c>
    </row>
    <row r="32" spans="1:14" x14ac:dyDescent="0.25">
      <c r="A32" s="47">
        <v>3</v>
      </c>
      <c r="B32" s="48">
        <v>2</v>
      </c>
      <c r="C32" s="139" t="s">
        <v>43</v>
      </c>
      <c r="D32" s="166">
        <v>1927</v>
      </c>
      <c r="E32" s="58">
        <v>39</v>
      </c>
      <c r="F32" s="29">
        <f t="shared" ref="F32:F40" si="8">E32/K32</f>
        <v>9.7256857855361589E-2</v>
      </c>
      <c r="G32" s="38">
        <v>10</v>
      </c>
      <c r="H32" s="59">
        <f t="shared" si="6"/>
        <v>49</v>
      </c>
      <c r="I32" s="62">
        <v>153</v>
      </c>
      <c r="J32" s="35">
        <f t="shared" si="0"/>
        <v>0.27617328519855594</v>
      </c>
      <c r="K32" s="37">
        <v>401</v>
      </c>
      <c r="L32" s="59">
        <f t="shared" si="7"/>
        <v>554</v>
      </c>
      <c r="M32" s="64">
        <f t="shared" si="2"/>
        <v>0.28036437246963564</v>
      </c>
    </row>
    <row r="33" spans="1:13" x14ac:dyDescent="0.25">
      <c r="A33" s="47">
        <v>3</v>
      </c>
      <c r="B33" s="48">
        <v>3</v>
      </c>
      <c r="C33" s="139" t="s">
        <v>44</v>
      </c>
      <c r="D33" s="166">
        <v>977</v>
      </c>
      <c r="E33" s="58">
        <v>13</v>
      </c>
      <c r="F33" s="29">
        <f t="shared" si="8"/>
        <v>5.909090909090909E-2</v>
      </c>
      <c r="G33" s="38">
        <v>1</v>
      </c>
      <c r="H33" s="59">
        <f t="shared" si="6"/>
        <v>14</v>
      </c>
      <c r="I33" s="62">
        <v>64</v>
      </c>
      <c r="J33" s="35">
        <f t="shared" si="0"/>
        <v>0.22535211267605634</v>
      </c>
      <c r="K33" s="37">
        <v>220</v>
      </c>
      <c r="L33" s="59">
        <f t="shared" si="7"/>
        <v>284</v>
      </c>
      <c r="M33" s="64">
        <f t="shared" si="2"/>
        <v>0.28657921291624622</v>
      </c>
    </row>
    <row r="34" spans="1:13" x14ac:dyDescent="0.25">
      <c r="A34" s="47">
        <v>3</v>
      </c>
      <c r="B34" s="48">
        <v>4</v>
      </c>
      <c r="C34" s="139" t="s">
        <v>45</v>
      </c>
      <c r="D34" s="166">
        <v>1107</v>
      </c>
      <c r="E34" s="58">
        <v>24</v>
      </c>
      <c r="F34" s="29">
        <f t="shared" si="8"/>
        <v>0.12182741116751269</v>
      </c>
      <c r="G34" s="38">
        <v>1</v>
      </c>
      <c r="H34" s="59">
        <f t="shared" si="6"/>
        <v>25</v>
      </c>
      <c r="I34" s="62">
        <v>33</v>
      </c>
      <c r="J34" s="35">
        <f t="shared" si="0"/>
        <v>0.14347826086956522</v>
      </c>
      <c r="K34" s="37">
        <v>197</v>
      </c>
      <c r="L34" s="59">
        <f t="shared" si="7"/>
        <v>230</v>
      </c>
      <c r="M34" s="64">
        <f t="shared" si="2"/>
        <v>0.20318021201413428</v>
      </c>
    </row>
    <row r="35" spans="1:13" x14ac:dyDescent="0.25">
      <c r="A35" s="47">
        <v>3</v>
      </c>
      <c r="B35" s="48">
        <v>5</v>
      </c>
      <c r="C35" s="139" t="s">
        <v>46</v>
      </c>
      <c r="D35" s="166">
        <v>2016</v>
      </c>
      <c r="E35" s="58">
        <v>19</v>
      </c>
      <c r="F35" s="29">
        <f t="shared" si="8"/>
        <v>7.4803149606299218E-2</v>
      </c>
      <c r="G35" s="38">
        <v>3</v>
      </c>
      <c r="H35" s="59">
        <f t="shared" si="6"/>
        <v>22</v>
      </c>
      <c r="I35" s="62">
        <v>72</v>
      </c>
      <c r="J35" s="35">
        <f t="shared" si="0"/>
        <v>0.22085889570552147</v>
      </c>
      <c r="K35" s="37">
        <v>254</v>
      </c>
      <c r="L35" s="59">
        <f t="shared" si="7"/>
        <v>326</v>
      </c>
      <c r="M35" s="64">
        <f t="shared" si="2"/>
        <v>0.15996074582924436</v>
      </c>
    </row>
    <row r="36" spans="1:13" x14ac:dyDescent="0.25">
      <c r="A36" s="47">
        <v>3</v>
      </c>
      <c r="B36" s="48">
        <v>6</v>
      </c>
      <c r="C36" s="139" t="s">
        <v>47</v>
      </c>
      <c r="D36" s="166">
        <v>1865</v>
      </c>
      <c r="E36" s="58">
        <v>25</v>
      </c>
      <c r="F36" s="29">
        <f t="shared" si="8"/>
        <v>8.6206896551724144E-2</v>
      </c>
      <c r="G36" s="38">
        <v>6</v>
      </c>
      <c r="H36" s="59">
        <f t="shared" si="6"/>
        <v>31</v>
      </c>
      <c r="I36" s="62">
        <v>141</v>
      </c>
      <c r="J36" s="35">
        <f t="shared" si="0"/>
        <v>0.3271461716937355</v>
      </c>
      <c r="K36" s="37">
        <v>290</v>
      </c>
      <c r="L36" s="59">
        <f t="shared" si="7"/>
        <v>431</v>
      </c>
      <c r="M36" s="64">
        <f t="shared" si="2"/>
        <v>0.22732067510548523</v>
      </c>
    </row>
    <row r="37" spans="1:13" x14ac:dyDescent="0.25">
      <c r="A37" s="47">
        <v>3</v>
      </c>
      <c r="B37" s="48">
        <v>7</v>
      </c>
      <c r="C37" s="139" t="s">
        <v>48</v>
      </c>
      <c r="D37" s="166">
        <v>3861</v>
      </c>
      <c r="E37" s="58">
        <v>75</v>
      </c>
      <c r="F37" s="29">
        <f t="shared" si="8"/>
        <v>0.10683760683760683</v>
      </c>
      <c r="G37" s="38">
        <v>7</v>
      </c>
      <c r="H37" s="59">
        <f t="shared" si="6"/>
        <v>82</v>
      </c>
      <c r="I37" s="62">
        <v>414</v>
      </c>
      <c r="J37" s="35">
        <f t="shared" si="0"/>
        <v>0.37096774193548387</v>
      </c>
      <c r="K37" s="37">
        <v>702</v>
      </c>
      <c r="L37" s="59">
        <f t="shared" si="7"/>
        <v>1116</v>
      </c>
      <c r="M37" s="64">
        <f t="shared" si="2"/>
        <v>0.28303322343393356</v>
      </c>
    </row>
    <row r="38" spans="1:13" x14ac:dyDescent="0.25">
      <c r="A38" s="47">
        <v>3</v>
      </c>
      <c r="B38" s="48">
        <v>8</v>
      </c>
      <c r="C38" s="139" t="s">
        <v>49</v>
      </c>
      <c r="D38" s="166">
        <v>1230</v>
      </c>
      <c r="E38" s="58">
        <v>33</v>
      </c>
      <c r="F38" s="29">
        <f t="shared" si="8"/>
        <v>0.12840466926070038</v>
      </c>
      <c r="G38" s="38">
        <v>0</v>
      </c>
      <c r="H38" s="59">
        <f t="shared" si="6"/>
        <v>33</v>
      </c>
      <c r="I38" s="62">
        <v>78</v>
      </c>
      <c r="J38" s="35">
        <f t="shared" si="0"/>
        <v>0.23283582089552238</v>
      </c>
      <c r="K38" s="37">
        <v>257</v>
      </c>
      <c r="L38" s="59">
        <f t="shared" si="7"/>
        <v>335</v>
      </c>
      <c r="M38" s="64">
        <f t="shared" si="2"/>
        <v>0.26524148851939827</v>
      </c>
    </row>
    <row r="39" spans="1:13" x14ac:dyDescent="0.25">
      <c r="A39" s="47">
        <v>3</v>
      </c>
      <c r="B39" s="48">
        <v>9</v>
      </c>
      <c r="C39" s="139" t="s">
        <v>50</v>
      </c>
      <c r="D39" s="166">
        <v>1348</v>
      </c>
      <c r="E39" s="58">
        <v>42</v>
      </c>
      <c r="F39" s="29">
        <f t="shared" si="8"/>
        <v>0.2153846153846154</v>
      </c>
      <c r="G39" s="38">
        <v>2</v>
      </c>
      <c r="H39" s="59">
        <f t="shared" si="6"/>
        <v>44</v>
      </c>
      <c r="I39" s="62">
        <v>34</v>
      </c>
      <c r="J39" s="35">
        <f t="shared" si="0"/>
        <v>0.14847161572052403</v>
      </c>
      <c r="K39" s="37">
        <v>195</v>
      </c>
      <c r="L39" s="59">
        <f t="shared" si="7"/>
        <v>229</v>
      </c>
      <c r="M39" s="64">
        <f t="shared" si="2"/>
        <v>0.16451149425287356</v>
      </c>
    </row>
    <row r="40" spans="1:13" x14ac:dyDescent="0.25">
      <c r="A40" s="47">
        <v>3</v>
      </c>
      <c r="B40" s="48">
        <v>10</v>
      </c>
      <c r="C40" s="139" t="s">
        <v>51</v>
      </c>
      <c r="D40" s="166">
        <v>2317</v>
      </c>
      <c r="E40" s="58">
        <v>47</v>
      </c>
      <c r="F40" s="29">
        <f t="shared" si="8"/>
        <v>9.9787685774946927E-2</v>
      </c>
      <c r="G40" s="38">
        <v>1</v>
      </c>
      <c r="H40" s="59">
        <f t="shared" si="6"/>
        <v>48</v>
      </c>
      <c r="I40" s="62">
        <v>147</v>
      </c>
      <c r="J40" s="35">
        <f t="shared" si="0"/>
        <v>0.23786407766990292</v>
      </c>
      <c r="K40" s="37">
        <v>471</v>
      </c>
      <c r="L40" s="59">
        <f t="shared" si="7"/>
        <v>618</v>
      </c>
      <c r="M40" s="64">
        <f t="shared" ref="M40:M71" si="9">L40/SUM(H40,D40)</f>
        <v>0.26131078224101478</v>
      </c>
    </row>
    <row r="41" spans="1:13" x14ac:dyDescent="0.25">
      <c r="A41" s="47">
        <v>3</v>
      </c>
      <c r="B41" s="48">
        <v>11</v>
      </c>
      <c r="C41" s="139" t="s">
        <v>52</v>
      </c>
      <c r="D41" s="166">
        <v>2030</v>
      </c>
      <c r="E41" s="58">
        <v>29</v>
      </c>
      <c r="F41" s="29">
        <f>E41/K41</f>
        <v>5.9793814432989693E-2</v>
      </c>
      <c r="G41" s="38">
        <v>1</v>
      </c>
      <c r="H41" s="59">
        <f t="shared" si="6"/>
        <v>30</v>
      </c>
      <c r="I41" s="62">
        <v>182</v>
      </c>
      <c r="J41" s="35">
        <f t="shared" si="0"/>
        <v>0.27286356821589203</v>
      </c>
      <c r="K41" s="37">
        <v>485</v>
      </c>
      <c r="L41" s="59">
        <f t="shared" si="7"/>
        <v>667</v>
      </c>
      <c r="M41" s="64">
        <f t="shared" si="9"/>
        <v>0.3237864077669903</v>
      </c>
    </row>
    <row r="42" spans="1:13" ht="16.5" thickBot="1" x14ac:dyDescent="0.3">
      <c r="A42" s="47">
        <v>3</v>
      </c>
      <c r="B42" s="48">
        <v>12</v>
      </c>
      <c r="C42" s="140" t="s">
        <v>53</v>
      </c>
      <c r="D42" s="166">
        <v>1744</v>
      </c>
      <c r="E42" s="66">
        <v>28</v>
      </c>
      <c r="F42" s="30">
        <f>E42/K42</f>
        <v>8.4592145015105744E-2</v>
      </c>
      <c r="G42" s="67">
        <v>2</v>
      </c>
      <c r="H42" s="68">
        <f t="shared" si="6"/>
        <v>30</v>
      </c>
      <c r="I42" s="69">
        <v>132</v>
      </c>
      <c r="J42" s="36">
        <f t="shared" si="0"/>
        <v>0.28509719222462204</v>
      </c>
      <c r="K42" s="70">
        <v>331</v>
      </c>
      <c r="L42" s="68">
        <f t="shared" si="7"/>
        <v>463</v>
      </c>
      <c r="M42" s="71">
        <f t="shared" si="9"/>
        <v>0.26099210822998875</v>
      </c>
    </row>
    <row r="43" spans="1:13" s="12" customFormat="1" ht="19.5" thickBot="1" x14ac:dyDescent="0.35">
      <c r="A43" s="51"/>
      <c r="B43" s="52"/>
      <c r="C43" s="137" t="s">
        <v>54</v>
      </c>
      <c r="D43" s="79">
        <f>SUM(D31:D42)</f>
        <v>22517</v>
      </c>
      <c r="E43" s="80">
        <f>SUM(E31:E42)</f>
        <v>409</v>
      </c>
      <c r="F43" s="81">
        <f t="shared" ref="F43:F106" si="10">E43/K43</f>
        <v>9.7357771959057371E-2</v>
      </c>
      <c r="G43" s="82">
        <f>SUM(G31:G42)</f>
        <v>34</v>
      </c>
      <c r="H43" s="83">
        <f>SUM(E43,G43)</f>
        <v>443</v>
      </c>
      <c r="I43" s="84">
        <f>SUM(I31:I42)</f>
        <v>1498</v>
      </c>
      <c r="J43" s="85">
        <f t="shared" si="0"/>
        <v>0.26285313212844358</v>
      </c>
      <c r="K43" s="86">
        <f>SUM(K31:K42)</f>
        <v>4201</v>
      </c>
      <c r="L43" s="87">
        <f t="shared" si="7"/>
        <v>5699</v>
      </c>
      <c r="M43" s="88">
        <f t="shared" si="9"/>
        <v>0.24821428571428572</v>
      </c>
    </row>
    <row r="44" spans="1:13" x14ac:dyDescent="0.25">
      <c r="A44" s="47">
        <v>4</v>
      </c>
      <c r="B44" s="48">
        <v>1</v>
      </c>
      <c r="C44" s="138" t="s">
        <v>55</v>
      </c>
      <c r="D44" s="166">
        <v>1658</v>
      </c>
      <c r="E44" s="72">
        <v>4</v>
      </c>
      <c r="F44" s="28">
        <f>E44/K44</f>
        <v>1.4388489208633094E-2</v>
      </c>
      <c r="G44" s="73">
        <v>2</v>
      </c>
      <c r="H44" s="74">
        <f t="shared" si="6"/>
        <v>6</v>
      </c>
      <c r="I44" s="75">
        <v>25</v>
      </c>
      <c r="J44" s="34">
        <f t="shared" si="0"/>
        <v>8.2508250825082508E-2</v>
      </c>
      <c r="K44" s="76">
        <v>278</v>
      </c>
      <c r="L44" s="74">
        <f t="shared" si="7"/>
        <v>303</v>
      </c>
      <c r="M44" s="77">
        <f t="shared" si="9"/>
        <v>0.18209134615384615</v>
      </c>
    </row>
    <row r="45" spans="1:13" x14ac:dyDescent="0.25">
      <c r="A45" s="47">
        <v>4</v>
      </c>
      <c r="B45" s="48">
        <v>2</v>
      </c>
      <c r="C45" s="139" t="s">
        <v>56</v>
      </c>
      <c r="D45" s="166">
        <v>2703</v>
      </c>
      <c r="E45" s="58">
        <v>7</v>
      </c>
      <c r="F45" s="29">
        <f t="shared" si="10"/>
        <v>1.7241379310344827E-2</v>
      </c>
      <c r="G45" s="38">
        <v>4</v>
      </c>
      <c r="H45" s="59">
        <f t="shared" si="6"/>
        <v>11</v>
      </c>
      <c r="I45" s="62">
        <v>49</v>
      </c>
      <c r="J45" s="35">
        <f t="shared" si="0"/>
        <v>0.1076923076923077</v>
      </c>
      <c r="K45" s="37">
        <v>406</v>
      </c>
      <c r="L45" s="59">
        <f t="shared" si="7"/>
        <v>455</v>
      </c>
      <c r="M45" s="64">
        <f t="shared" si="9"/>
        <v>0.16764922623434045</v>
      </c>
    </row>
    <row r="46" spans="1:13" x14ac:dyDescent="0.25">
      <c r="A46" s="47">
        <v>4</v>
      </c>
      <c r="B46" s="48">
        <v>3</v>
      </c>
      <c r="C46" s="139" t="s">
        <v>57</v>
      </c>
      <c r="D46" s="166">
        <v>3247</v>
      </c>
      <c r="E46" s="58">
        <v>28</v>
      </c>
      <c r="F46" s="29">
        <f t="shared" si="10"/>
        <v>3.111111111111111E-2</v>
      </c>
      <c r="G46" s="38">
        <v>1</v>
      </c>
      <c r="H46" s="59">
        <f t="shared" si="6"/>
        <v>29</v>
      </c>
      <c r="I46" s="62">
        <v>106</v>
      </c>
      <c r="J46" s="35">
        <f t="shared" si="0"/>
        <v>0.10536779324055666</v>
      </c>
      <c r="K46" s="37">
        <v>900</v>
      </c>
      <c r="L46" s="59">
        <f t="shared" si="7"/>
        <v>1006</v>
      </c>
      <c r="M46" s="64">
        <f t="shared" si="9"/>
        <v>0.3070818070818071</v>
      </c>
    </row>
    <row r="47" spans="1:13" x14ac:dyDescent="0.25">
      <c r="A47" s="47">
        <v>4</v>
      </c>
      <c r="B47" s="48">
        <v>4</v>
      </c>
      <c r="C47" s="139" t="s">
        <v>58</v>
      </c>
      <c r="D47" s="166">
        <v>1372</v>
      </c>
      <c r="E47" s="58">
        <v>18</v>
      </c>
      <c r="F47" s="29">
        <f t="shared" si="10"/>
        <v>6.741573033707865E-2</v>
      </c>
      <c r="G47" s="38">
        <v>0</v>
      </c>
      <c r="H47" s="59">
        <f t="shared" si="6"/>
        <v>18</v>
      </c>
      <c r="I47" s="62">
        <v>27</v>
      </c>
      <c r="J47" s="35">
        <f t="shared" si="0"/>
        <v>9.1836734693877556E-2</v>
      </c>
      <c r="K47" s="37">
        <v>267</v>
      </c>
      <c r="L47" s="59">
        <f t="shared" si="7"/>
        <v>294</v>
      </c>
      <c r="M47" s="64">
        <f t="shared" si="9"/>
        <v>0.21151079136690648</v>
      </c>
    </row>
    <row r="48" spans="1:13" x14ac:dyDescent="0.25">
      <c r="A48" s="47">
        <v>4</v>
      </c>
      <c r="B48" s="48">
        <v>5</v>
      </c>
      <c r="C48" s="139" t="s">
        <v>59</v>
      </c>
      <c r="D48" s="166">
        <v>1782</v>
      </c>
      <c r="E48" s="58">
        <v>21</v>
      </c>
      <c r="F48" s="29">
        <f t="shared" si="10"/>
        <v>6.8403908794788276E-2</v>
      </c>
      <c r="G48" s="38">
        <v>0</v>
      </c>
      <c r="H48" s="59">
        <f t="shared" si="6"/>
        <v>21</v>
      </c>
      <c r="I48" s="62">
        <v>29</v>
      </c>
      <c r="J48" s="35">
        <f t="shared" si="0"/>
        <v>8.6309523809523808E-2</v>
      </c>
      <c r="K48" s="37">
        <v>307</v>
      </c>
      <c r="L48" s="59">
        <f t="shared" si="7"/>
        <v>336</v>
      </c>
      <c r="M48" s="64">
        <f t="shared" si="9"/>
        <v>0.18635607321131448</v>
      </c>
    </row>
    <row r="49" spans="1:13" x14ac:dyDescent="0.25">
      <c r="A49" s="47">
        <v>4</v>
      </c>
      <c r="B49" s="48">
        <v>6</v>
      </c>
      <c r="C49" s="139" t="s">
        <v>60</v>
      </c>
      <c r="D49" s="166">
        <v>1691</v>
      </c>
      <c r="E49" s="58">
        <v>6</v>
      </c>
      <c r="F49" s="29">
        <f t="shared" si="10"/>
        <v>2.1660649819494584E-2</v>
      </c>
      <c r="G49" s="38">
        <v>0</v>
      </c>
      <c r="H49" s="59">
        <f t="shared" si="6"/>
        <v>6</v>
      </c>
      <c r="I49" s="62">
        <v>45</v>
      </c>
      <c r="J49" s="35">
        <f t="shared" si="0"/>
        <v>0.13975155279503104</v>
      </c>
      <c r="K49" s="37">
        <v>277</v>
      </c>
      <c r="L49" s="59">
        <f t="shared" si="7"/>
        <v>322</v>
      </c>
      <c r="M49" s="64">
        <f t="shared" si="9"/>
        <v>0.18974661166764878</v>
      </c>
    </row>
    <row r="50" spans="1:13" x14ac:dyDescent="0.25">
      <c r="A50" s="47">
        <v>4</v>
      </c>
      <c r="B50" s="48">
        <v>7</v>
      </c>
      <c r="C50" s="139" t="s">
        <v>61</v>
      </c>
      <c r="D50" s="166">
        <v>2590</v>
      </c>
      <c r="E50" s="58">
        <v>20</v>
      </c>
      <c r="F50" s="29">
        <f t="shared" si="10"/>
        <v>4.6403712296983757E-2</v>
      </c>
      <c r="G50" s="38">
        <v>2</v>
      </c>
      <c r="H50" s="59">
        <f t="shared" si="6"/>
        <v>22</v>
      </c>
      <c r="I50" s="62">
        <v>34</v>
      </c>
      <c r="J50" s="35">
        <f t="shared" si="0"/>
        <v>7.3118279569892475E-2</v>
      </c>
      <c r="K50" s="37">
        <v>431</v>
      </c>
      <c r="L50" s="59">
        <f t="shared" si="7"/>
        <v>465</v>
      </c>
      <c r="M50" s="64">
        <f t="shared" si="9"/>
        <v>0.17802450229709035</v>
      </c>
    </row>
    <row r="51" spans="1:13" x14ac:dyDescent="0.25">
      <c r="A51" s="47">
        <v>4</v>
      </c>
      <c r="B51" s="48">
        <v>8</v>
      </c>
      <c r="C51" s="139" t="s">
        <v>62</v>
      </c>
      <c r="D51" s="166">
        <v>1346</v>
      </c>
      <c r="E51" s="58">
        <v>15</v>
      </c>
      <c r="F51" s="29">
        <f t="shared" si="10"/>
        <v>8.6206896551724144E-2</v>
      </c>
      <c r="G51" s="38">
        <v>0</v>
      </c>
      <c r="H51" s="59">
        <f t="shared" si="6"/>
        <v>15</v>
      </c>
      <c r="I51" s="62">
        <v>15</v>
      </c>
      <c r="J51" s="35">
        <f t="shared" si="0"/>
        <v>7.9365079365079361E-2</v>
      </c>
      <c r="K51" s="37">
        <v>174</v>
      </c>
      <c r="L51" s="59">
        <f t="shared" si="7"/>
        <v>189</v>
      </c>
      <c r="M51" s="64">
        <f t="shared" si="9"/>
        <v>0.13886847905951505</v>
      </c>
    </row>
    <row r="52" spans="1:13" ht="16.5" thickBot="1" x14ac:dyDescent="0.3">
      <c r="A52" s="47">
        <v>4</v>
      </c>
      <c r="B52" s="48">
        <v>9</v>
      </c>
      <c r="C52" s="140" t="s">
        <v>63</v>
      </c>
      <c r="D52" s="166">
        <v>216</v>
      </c>
      <c r="E52" s="66">
        <v>1</v>
      </c>
      <c r="F52" s="30">
        <f t="shared" si="10"/>
        <v>2.0408163265306121E-2</v>
      </c>
      <c r="G52" s="67">
        <v>0</v>
      </c>
      <c r="H52" s="68">
        <f t="shared" si="6"/>
        <v>1</v>
      </c>
      <c r="I52" s="69">
        <v>11</v>
      </c>
      <c r="J52" s="36">
        <f t="shared" si="0"/>
        <v>0.18333333333333332</v>
      </c>
      <c r="K52" s="70">
        <v>49</v>
      </c>
      <c r="L52" s="68">
        <f t="shared" si="7"/>
        <v>60</v>
      </c>
      <c r="M52" s="71">
        <f t="shared" si="9"/>
        <v>0.27649769585253459</v>
      </c>
    </row>
    <row r="53" spans="1:13" s="13" customFormat="1" ht="19.5" thickBot="1" x14ac:dyDescent="0.35">
      <c r="A53" s="53"/>
      <c r="B53" s="54"/>
      <c r="C53" s="137" t="s">
        <v>64</v>
      </c>
      <c r="D53" s="79">
        <f>SUM(D44:D52)</f>
        <v>16605</v>
      </c>
      <c r="E53" s="80">
        <f>SUM(E44:E52)</f>
        <v>120</v>
      </c>
      <c r="F53" s="81">
        <f t="shared" si="10"/>
        <v>3.8847523470378766E-2</v>
      </c>
      <c r="G53" s="82">
        <f>SUM(G44:G52)</f>
        <v>9</v>
      </c>
      <c r="H53" s="83">
        <f>SUM(E53,G53)</f>
        <v>129</v>
      </c>
      <c r="I53" s="84">
        <f>SUM(I44:I52)</f>
        <v>341</v>
      </c>
      <c r="J53" s="85">
        <f t="shared" si="0"/>
        <v>9.9416909620991256E-2</v>
      </c>
      <c r="K53" s="86">
        <f>SUM(K44:K52)</f>
        <v>3089</v>
      </c>
      <c r="L53" s="87">
        <f t="shared" si="7"/>
        <v>3430</v>
      </c>
      <c r="M53" s="88">
        <f t="shared" si="9"/>
        <v>0.20497191346958288</v>
      </c>
    </row>
    <row r="54" spans="1:13" x14ac:dyDescent="0.25">
      <c r="A54" s="47">
        <v>5</v>
      </c>
      <c r="B54" s="48">
        <v>1</v>
      </c>
      <c r="C54" s="138" t="s">
        <v>65</v>
      </c>
      <c r="D54" s="166">
        <v>1574</v>
      </c>
      <c r="E54" s="72">
        <v>18</v>
      </c>
      <c r="F54" s="28">
        <f t="shared" si="10"/>
        <v>7.3770491803278687E-2</v>
      </c>
      <c r="G54" s="73">
        <v>1</v>
      </c>
      <c r="H54" s="74">
        <f t="shared" si="6"/>
        <v>19</v>
      </c>
      <c r="I54" s="75">
        <v>57</v>
      </c>
      <c r="J54" s="34">
        <f>I54/L54</f>
        <v>0.18936877076411959</v>
      </c>
      <c r="K54" s="76">
        <v>244</v>
      </c>
      <c r="L54" s="74">
        <f t="shared" si="7"/>
        <v>301</v>
      </c>
      <c r="M54" s="77">
        <f t="shared" si="9"/>
        <v>0.18895166352793472</v>
      </c>
    </row>
    <row r="55" spans="1:13" x14ac:dyDescent="0.25">
      <c r="A55" s="47">
        <v>5</v>
      </c>
      <c r="B55" s="48">
        <v>2</v>
      </c>
      <c r="C55" s="139" t="s">
        <v>66</v>
      </c>
      <c r="D55" s="166">
        <v>2371</v>
      </c>
      <c r="E55" s="58">
        <v>21</v>
      </c>
      <c r="F55" s="29">
        <f t="shared" si="10"/>
        <v>5.3435114503816793E-2</v>
      </c>
      <c r="G55" s="38">
        <v>10</v>
      </c>
      <c r="H55" s="59">
        <f t="shared" si="6"/>
        <v>31</v>
      </c>
      <c r="I55" s="62">
        <v>88</v>
      </c>
      <c r="J55" s="35">
        <f t="shared" si="0"/>
        <v>0.18295218295218296</v>
      </c>
      <c r="K55" s="37">
        <v>393</v>
      </c>
      <c r="L55" s="59">
        <f t="shared" si="7"/>
        <v>481</v>
      </c>
      <c r="M55" s="64">
        <f t="shared" si="9"/>
        <v>0.20024979184013322</v>
      </c>
    </row>
    <row r="56" spans="1:13" x14ac:dyDescent="0.25">
      <c r="A56" s="47">
        <v>5</v>
      </c>
      <c r="B56" s="48">
        <v>3</v>
      </c>
      <c r="C56" s="139" t="s">
        <v>67</v>
      </c>
      <c r="D56" s="166">
        <v>1933</v>
      </c>
      <c r="E56" s="58">
        <v>26</v>
      </c>
      <c r="F56" s="29">
        <f t="shared" si="10"/>
        <v>8.6956521739130432E-2</v>
      </c>
      <c r="G56" s="38">
        <v>11</v>
      </c>
      <c r="H56" s="59">
        <f t="shared" si="6"/>
        <v>37</v>
      </c>
      <c r="I56" s="62">
        <v>47</v>
      </c>
      <c r="J56" s="35">
        <f t="shared" si="0"/>
        <v>0.13583815028901733</v>
      </c>
      <c r="K56" s="37">
        <v>299</v>
      </c>
      <c r="L56" s="59">
        <f t="shared" si="7"/>
        <v>346</v>
      </c>
      <c r="M56" s="64">
        <f t="shared" si="9"/>
        <v>0.17563451776649747</v>
      </c>
    </row>
    <row r="57" spans="1:13" x14ac:dyDescent="0.25">
      <c r="A57" s="47">
        <v>5</v>
      </c>
      <c r="B57" s="48">
        <v>4</v>
      </c>
      <c r="C57" s="139" t="s">
        <v>68</v>
      </c>
      <c r="D57" s="166">
        <v>2068</v>
      </c>
      <c r="E57" s="58">
        <v>13</v>
      </c>
      <c r="F57" s="29">
        <f t="shared" si="10"/>
        <v>2.8697571743929361E-2</v>
      </c>
      <c r="G57" s="38">
        <v>12</v>
      </c>
      <c r="H57" s="59">
        <f t="shared" si="6"/>
        <v>25</v>
      </c>
      <c r="I57" s="62">
        <v>97</v>
      </c>
      <c r="J57" s="35">
        <f t="shared" si="0"/>
        <v>0.17636363636363636</v>
      </c>
      <c r="K57" s="37">
        <v>453</v>
      </c>
      <c r="L57" s="59">
        <f t="shared" si="7"/>
        <v>550</v>
      </c>
      <c r="M57" s="64">
        <f t="shared" si="9"/>
        <v>0.26278069756330624</v>
      </c>
    </row>
    <row r="58" spans="1:13" x14ac:dyDescent="0.25">
      <c r="A58" s="47">
        <v>5</v>
      </c>
      <c r="B58" s="48">
        <v>5</v>
      </c>
      <c r="C58" s="139" t="s">
        <v>69</v>
      </c>
      <c r="D58" s="166">
        <v>1432</v>
      </c>
      <c r="E58" s="58">
        <v>20</v>
      </c>
      <c r="F58" s="29">
        <f t="shared" si="10"/>
        <v>5.8823529411764705E-2</v>
      </c>
      <c r="G58" s="38">
        <v>3</v>
      </c>
      <c r="H58" s="59">
        <f t="shared" si="6"/>
        <v>23</v>
      </c>
      <c r="I58" s="62">
        <v>58</v>
      </c>
      <c r="J58" s="35">
        <f t="shared" si="0"/>
        <v>0.14572864321608039</v>
      </c>
      <c r="K58" s="37">
        <v>340</v>
      </c>
      <c r="L58" s="59">
        <f t="shared" si="7"/>
        <v>398</v>
      </c>
      <c r="M58" s="64">
        <f t="shared" si="9"/>
        <v>0.27353951890034367</v>
      </c>
    </row>
    <row r="59" spans="1:13" x14ac:dyDescent="0.25">
      <c r="A59" s="47">
        <v>5</v>
      </c>
      <c r="B59" s="48">
        <v>6</v>
      </c>
      <c r="C59" s="139" t="s">
        <v>70</v>
      </c>
      <c r="D59" s="166">
        <v>1684</v>
      </c>
      <c r="E59" s="58">
        <v>12</v>
      </c>
      <c r="F59" s="29">
        <f t="shared" si="10"/>
        <v>3.4883720930232558E-2</v>
      </c>
      <c r="G59" s="38">
        <v>3</v>
      </c>
      <c r="H59" s="59">
        <f t="shared" si="6"/>
        <v>15</v>
      </c>
      <c r="I59" s="62">
        <v>56</v>
      </c>
      <c r="J59" s="35">
        <f t="shared" si="0"/>
        <v>0.14000000000000001</v>
      </c>
      <c r="K59" s="37">
        <v>344</v>
      </c>
      <c r="L59" s="59">
        <f t="shared" si="7"/>
        <v>400</v>
      </c>
      <c r="M59" s="64">
        <f t="shared" si="9"/>
        <v>0.23543260741612712</v>
      </c>
    </row>
    <row r="60" spans="1:13" x14ac:dyDescent="0.25">
      <c r="A60" s="47">
        <v>5</v>
      </c>
      <c r="B60" s="48">
        <v>7</v>
      </c>
      <c r="C60" s="139" t="s">
        <v>71</v>
      </c>
      <c r="D60" s="166">
        <v>1449</v>
      </c>
      <c r="E60" s="58">
        <v>5</v>
      </c>
      <c r="F60" s="29">
        <f t="shared" si="10"/>
        <v>3.787878787878788E-2</v>
      </c>
      <c r="G60" s="38">
        <v>6</v>
      </c>
      <c r="H60" s="59">
        <f t="shared" si="6"/>
        <v>11</v>
      </c>
      <c r="I60" s="62">
        <v>64</v>
      </c>
      <c r="J60" s="35">
        <f t="shared" si="0"/>
        <v>0.32653061224489793</v>
      </c>
      <c r="K60" s="37">
        <v>132</v>
      </c>
      <c r="L60" s="59">
        <f t="shared" si="7"/>
        <v>196</v>
      </c>
      <c r="M60" s="64">
        <f t="shared" si="9"/>
        <v>0.13424657534246576</v>
      </c>
    </row>
    <row r="61" spans="1:13" x14ac:dyDescent="0.25">
      <c r="A61" s="47">
        <v>5</v>
      </c>
      <c r="B61" s="48">
        <v>8</v>
      </c>
      <c r="C61" s="139" t="s">
        <v>72</v>
      </c>
      <c r="D61" s="166">
        <v>1277</v>
      </c>
      <c r="E61" s="58">
        <v>11</v>
      </c>
      <c r="F61" s="29">
        <f t="shared" si="10"/>
        <v>0.05</v>
      </c>
      <c r="G61" s="38">
        <v>10</v>
      </c>
      <c r="H61" s="59">
        <f t="shared" si="6"/>
        <v>21</v>
      </c>
      <c r="I61" s="62">
        <v>56</v>
      </c>
      <c r="J61" s="35">
        <f t="shared" si="0"/>
        <v>0.20289855072463769</v>
      </c>
      <c r="K61" s="37">
        <v>220</v>
      </c>
      <c r="L61" s="59">
        <f t="shared" si="7"/>
        <v>276</v>
      </c>
      <c r="M61" s="64">
        <f t="shared" si="9"/>
        <v>0.21263482280431434</v>
      </c>
    </row>
    <row r="62" spans="1:13" ht="16.5" thickBot="1" x14ac:dyDescent="0.3">
      <c r="A62" s="47">
        <v>5</v>
      </c>
      <c r="B62" s="48">
        <v>9</v>
      </c>
      <c r="C62" s="140" t="s">
        <v>73</v>
      </c>
      <c r="D62" s="166">
        <v>994</v>
      </c>
      <c r="E62" s="66">
        <v>15</v>
      </c>
      <c r="F62" s="30">
        <f t="shared" si="10"/>
        <v>7.4257425742574254E-2</v>
      </c>
      <c r="G62" s="67">
        <v>6</v>
      </c>
      <c r="H62" s="68">
        <f>SUM(E62,G62)</f>
        <v>21</v>
      </c>
      <c r="I62" s="69">
        <v>44</v>
      </c>
      <c r="J62" s="36">
        <f t="shared" si="0"/>
        <v>0.17886178861788618</v>
      </c>
      <c r="K62" s="70">
        <v>202</v>
      </c>
      <c r="L62" s="68">
        <f t="shared" si="7"/>
        <v>246</v>
      </c>
      <c r="M62" s="71">
        <f t="shared" si="9"/>
        <v>0.24236453201970443</v>
      </c>
    </row>
    <row r="63" spans="1:13" s="13" customFormat="1" ht="19.5" thickBot="1" x14ac:dyDescent="0.35">
      <c r="A63" s="53"/>
      <c r="B63" s="54"/>
      <c r="C63" s="137" t="s">
        <v>74</v>
      </c>
      <c r="D63" s="79">
        <f>SUM(D54:D62)</f>
        <v>14782</v>
      </c>
      <c r="E63" s="80">
        <f>SUM(E54:E62)</f>
        <v>141</v>
      </c>
      <c r="F63" s="81">
        <f t="shared" si="10"/>
        <v>5.3673391701560713E-2</v>
      </c>
      <c r="G63" s="82">
        <f>SUM(G54:G62)</f>
        <v>62</v>
      </c>
      <c r="H63" s="83">
        <f>SUM(E63,G63)</f>
        <v>203</v>
      </c>
      <c r="I63" s="84">
        <f>SUM(I54:I62)</f>
        <v>567</v>
      </c>
      <c r="J63" s="85">
        <f t="shared" si="0"/>
        <v>0.17752035065748278</v>
      </c>
      <c r="K63" s="86">
        <f>SUM(K54:K62)</f>
        <v>2627</v>
      </c>
      <c r="L63" s="87">
        <f t="shared" si="7"/>
        <v>3194</v>
      </c>
      <c r="M63" s="88">
        <f t="shared" si="9"/>
        <v>0.21314647981314647</v>
      </c>
    </row>
    <row r="64" spans="1:13" x14ac:dyDescent="0.25">
      <c r="A64" s="47">
        <v>6</v>
      </c>
      <c r="B64" s="48">
        <v>1</v>
      </c>
      <c r="C64" s="138" t="s">
        <v>75</v>
      </c>
      <c r="D64" s="166">
        <v>1297</v>
      </c>
      <c r="E64" s="72">
        <v>24</v>
      </c>
      <c r="F64" s="28">
        <f>E64/K64</f>
        <v>0.16</v>
      </c>
      <c r="G64" s="73">
        <v>9</v>
      </c>
      <c r="H64" s="74">
        <f>SUM(E64,G64)</f>
        <v>33</v>
      </c>
      <c r="I64" s="75">
        <v>57</v>
      </c>
      <c r="J64" s="34">
        <f t="shared" si="0"/>
        <v>0.27536231884057971</v>
      </c>
      <c r="K64" s="76">
        <v>150</v>
      </c>
      <c r="L64" s="74">
        <f t="shared" si="7"/>
        <v>207</v>
      </c>
      <c r="M64" s="77">
        <f t="shared" si="9"/>
        <v>0.15563909774436091</v>
      </c>
    </row>
    <row r="65" spans="1:13" x14ac:dyDescent="0.25">
      <c r="A65" s="47">
        <v>6</v>
      </c>
      <c r="B65" s="48">
        <v>2</v>
      </c>
      <c r="C65" s="139" t="s">
        <v>76</v>
      </c>
      <c r="D65" s="166">
        <v>2526</v>
      </c>
      <c r="E65" s="58">
        <v>41</v>
      </c>
      <c r="F65" s="29">
        <f t="shared" si="10"/>
        <v>0.14748201438848921</v>
      </c>
      <c r="G65" s="38">
        <v>39</v>
      </c>
      <c r="H65" s="59">
        <f t="shared" ref="H65:H117" si="11">SUM(E65,G65)</f>
        <v>80</v>
      </c>
      <c r="I65" s="62">
        <v>292</v>
      </c>
      <c r="J65" s="35">
        <f t="shared" si="0"/>
        <v>0.512280701754386</v>
      </c>
      <c r="K65" s="37">
        <v>278</v>
      </c>
      <c r="L65" s="59">
        <f t="shared" si="7"/>
        <v>570</v>
      </c>
      <c r="M65" s="64">
        <f t="shared" si="9"/>
        <v>0.21872601688411358</v>
      </c>
    </row>
    <row r="66" spans="1:13" x14ac:dyDescent="0.25">
      <c r="A66" s="47">
        <v>6</v>
      </c>
      <c r="B66" s="48">
        <v>3</v>
      </c>
      <c r="C66" s="139" t="s">
        <v>77</v>
      </c>
      <c r="D66" s="166">
        <v>2780</v>
      </c>
      <c r="E66" s="58">
        <v>38</v>
      </c>
      <c r="F66" s="29">
        <f t="shared" si="10"/>
        <v>0.12666666666666668</v>
      </c>
      <c r="G66" s="38">
        <v>246</v>
      </c>
      <c r="H66" s="59">
        <f t="shared" si="11"/>
        <v>284</v>
      </c>
      <c r="I66" s="62">
        <v>1117</v>
      </c>
      <c r="J66" s="35">
        <f t="shared" si="0"/>
        <v>0.78828510938602681</v>
      </c>
      <c r="K66" s="37">
        <v>300</v>
      </c>
      <c r="L66" s="59">
        <f t="shared" si="7"/>
        <v>1417</v>
      </c>
      <c r="M66" s="64">
        <f t="shared" si="9"/>
        <v>0.46246736292428198</v>
      </c>
    </row>
    <row r="67" spans="1:13" x14ac:dyDescent="0.25">
      <c r="A67" s="47">
        <v>6</v>
      </c>
      <c r="B67" s="48">
        <v>4</v>
      </c>
      <c r="C67" s="139" t="s">
        <v>78</v>
      </c>
      <c r="D67" s="166">
        <v>1593</v>
      </c>
      <c r="E67" s="58">
        <v>21</v>
      </c>
      <c r="F67" s="29">
        <f t="shared" si="10"/>
        <v>9.3333333333333338E-2</v>
      </c>
      <c r="G67" s="38">
        <v>16</v>
      </c>
      <c r="H67" s="59">
        <f t="shared" si="11"/>
        <v>37</v>
      </c>
      <c r="I67" s="62">
        <v>126</v>
      </c>
      <c r="J67" s="35">
        <f t="shared" si="0"/>
        <v>0.35897435897435898</v>
      </c>
      <c r="K67" s="37">
        <v>225</v>
      </c>
      <c r="L67" s="59">
        <f t="shared" si="7"/>
        <v>351</v>
      </c>
      <c r="M67" s="64">
        <f t="shared" si="9"/>
        <v>0.21533742331288344</v>
      </c>
    </row>
    <row r="68" spans="1:13" x14ac:dyDescent="0.25">
      <c r="A68" s="47">
        <v>6</v>
      </c>
      <c r="B68" s="48">
        <v>5</v>
      </c>
      <c r="C68" s="139" t="s">
        <v>79</v>
      </c>
      <c r="D68" s="166">
        <v>1559</v>
      </c>
      <c r="E68" s="58">
        <v>8</v>
      </c>
      <c r="F68" s="29">
        <f t="shared" si="10"/>
        <v>7.2072072072072071E-2</v>
      </c>
      <c r="G68" s="38">
        <v>47</v>
      </c>
      <c r="H68" s="59">
        <f t="shared" si="11"/>
        <v>55</v>
      </c>
      <c r="I68" s="62">
        <v>262</v>
      </c>
      <c r="J68" s="35">
        <f t="shared" si="0"/>
        <v>0.7024128686327078</v>
      </c>
      <c r="K68" s="37">
        <v>111</v>
      </c>
      <c r="L68" s="59">
        <f t="shared" si="7"/>
        <v>373</v>
      </c>
      <c r="M68" s="64">
        <f t="shared" si="9"/>
        <v>0.23110285006195788</v>
      </c>
    </row>
    <row r="69" spans="1:13" x14ac:dyDescent="0.25">
      <c r="A69" s="47">
        <v>6</v>
      </c>
      <c r="B69" s="48">
        <v>6</v>
      </c>
      <c r="C69" s="139" t="s">
        <v>80</v>
      </c>
      <c r="D69" s="166">
        <v>1182</v>
      </c>
      <c r="E69" s="58">
        <v>15</v>
      </c>
      <c r="F69" s="29">
        <f t="shared" si="10"/>
        <v>8.5227272727272721E-2</v>
      </c>
      <c r="G69" s="38">
        <v>27</v>
      </c>
      <c r="H69" s="59">
        <f t="shared" si="11"/>
        <v>42</v>
      </c>
      <c r="I69" s="62">
        <v>152</v>
      </c>
      <c r="J69" s="35">
        <f t="shared" si="0"/>
        <v>0.46341463414634149</v>
      </c>
      <c r="K69" s="37">
        <v>176</v>
      </c>
      <c r="L69" s="59">
        <f t="shared" si="7"/>
        <v>328</v>
      </c>
      <c r="M69" s="64">
        <f t="shared" si="9"/>
        <v>0.26797385620915032</v>
      </c>
    </row>
    <row r="70" spans="1:13" x14ac:dyDescent="0.25">
      <c r="A70" s="47">
        <v>6</v>
      </c>
      <c r="B70" s="48">
        <v>7</v>
      </c>
      <c r="C70" s="139" t="s">
        <v>81</v>
      </c>
      <c r="D70" s="166">
        <v>1766</v>
      </c>
      <c r="E70" s="58">
        <v>17</v>
      </c>
      <c r="F70" s="29">
        <f t="shared" si="10"/>
        <v>0.10240963855421686</v>
      </c>
      <c r="G70" s="38">
        <v>80</v>
      </c>
      <c r="H70" s="59">
        <f t="shared" si="11"/>
        <v>97</v>
      </c>
      <c r="I70" s="62">
        <v>441</v>
      </c>
      <c r="J70" s="35">
        <f t="shared" si="0"/>
        <v>0.72652388797364087</v>
      </c>
      <c r="K70" s="37">
        <v>166</v>
      </c>
      <c r="L70" s="59">
        <f t="shared" si="7"/>
        <v>607</v>
      </c>
      <c r="M70" s="64">
        <f t="shared" si="9"/>
        <v>0.32581857219538379</v>
      </c>
    </row>
    <row r="71" spans="1:13" x14ac:dyDescent="0.25">
      <c r="A71" s="47">
        <v>6</v>
      </c>
      <c r="B71" s="48">
        <v>8</v>
      </c>
      <c r="C71" s="139" t="s">
        <v>82</v>
      </c>
      <c r="D71" s="166">
        <v>898</v>
      </c>
      <c r="E71" s="58">
        <v>25</v>
      </c>
      <c r="F71" s="29">
        <f t="shared" si="10"/>
        <v>9.8039215686274508E-2</v>
      </c>
      <c r="G71" s="38">
        <v>17</v>
      </c>
      <c r="H71" s="59">
        <f t="shared" si="11"/>
        <v>42</v>
      </c>
      <c r="I71" s="62">
        <v>144</v>
      </c>
      <c r="J71" s="35">
        <f t="shared" si="0"/>
        <v>0.36090225563909772</v>
      </c>
      <c r="K71" s="37">
        <v>255</v>
      </c>
      <c r="L71" s="59">
        <f t="shared" si="7"/>
        <v>399</v>
      </c>
      <c r="M71" s="64">
        <f t="shared" si="9"/>
        <v>0.42446808510638295</v>
      </c>
    </row>
    <row r="72" spans="1:13" ht="16.5" thickBot="1" x14ac:dyDescent="0.3">
      <c r="A72" s="47">
        <v>6</v>
      </c>
      <c r="B72" s="48">
        <v>9</v>
      </c>
      <c r="C72" s="140" t="s">
        <v>83</v>
      </c>
      <c r="D72" s="166">
        <v>2043</v>
      </c>
      <c r="E72" s="66">
        <v>22</v>
      </c>
      <c r="F72" s="30">
        <f t="shared" si="10"/>
        <v>5.9139784946236562E-2</v>
      </c>
      <c r="G72" s="67">
        <v>115</v>
      </c>
      <c r="H72" s="68">
        <f t="shared" si="11"/>
        <v>137</v>
      </c>
      <c r="I72" s="69">
        <v>562</v>
      </c>
      <c r="J72" s="36">
        <f t="shared" ref="J72:J135" si="12">I72/L72</f>
        <v>0.60171306209850106</v>
      </c>
      <c r="K72" s="70">
        <v>372</v>
      </c>
      <c r="L72" s="68">
        <f>SUM(I72,K72)</f>
        <v>934</v>
      </c>
      <c r="M72" s="71">
        <f t="shared" ref="M72:M103" si="13">L72/SUM(H72,D72)</f>
        <v>0.42844036697247706</v>
      </c>
    </row>
    <row r="73" spans="1:13" s="13" customFormat="1" ht="19.5" thickBot="1" x14ac:dyDescent="0.35">
      <c r="A73" s="53"/>
      <c r="B73" s="54"/>
      <c r="C73" s="137" t="s">
        <v>84</v>
      </c>
      <c r="D73" s="79">
        <f>SUM(D64:D72)</f>
        <v>15644</v>
      </c>
      <c r="E73" s="80">
        <f>SUM(E64:E72)</f>
        <v>211</v>
      </c>
      <c r="F73" s="81">
        <f t="shared" si="10"/>
        <v>0.10378750614854894</v>
      </c>
      <c r="G73" s="82">
        <f>SUM(G64:G72)</f>
        <v>596</v>
      </c>
      <c r="H73" s="83">
        <f>SUM(E73,G73)</f>
        <v>807</v>
      </c>
      <c r="I73" s="84">
        <f>SUM(I64:I72)</f>
        <v>3153</v>
      </c>
      <c r="J73" s="85">
        <f t="shared" si="12"/>
        <v>0.60798303123794828</v>
      </c>
      <c r="K73" s="86">
        <f>SUM(K64:K72)</f>
        <v>2033</v>
      </c>
      <c r="L73" s="87">
        <f t="shared" si="7"/>
        <v>5186</v>
      </c>
      <c r="M73" s="88">
        <f t="shared" si="13"/>
        <v>0.31523919518570298</v>
      </c>
    </row>
    <row r="74" spans="1:13" x14ac:dyDescent="0.25">
      <c r="A74" s="47">
        <v>7</v>
      </c>
      <c r="B74" s="48">
        <v>1</v>
      </c>
      <c r="C74" s="138" t="s">
        <v>85</v>
      </c>
      <c r="D74" s="166">
        <v>1050</v>
      </c>
      <c r="E74" s="72">
        <v>17</v>
      </c>
      <c r="F74" s="28">
        <f t="shared" si="10"/>
        <v>3.3138401559454189E-2</v>
      </c>
      <c r="G74" s="73">
        <v>2</v>
      </c>
      <c r="H74" s="74">
        <f t="shared" si="11"/>
        <v>19</v>
      </c>
      <c r="I74" s="75">
        <v>72</v>
      </c>
      <c r="J74" s="34">
        <f t="shared" si="12"/>
        <v>0.12307692307692308</v>
      </c>
      <c r="K74" s="76">
        <v>513</v>
      </c>
      <c r="L74" s="74">
        <f t="shared" si="7"/>
        <v>585</v>
      </c>
      <c r="M74" s="77">
        <f t="shared" si="13"/>
        <v>0.54724041159962578</v>
      </c>
    </row>
    <row r="75" spans="1:13" x14ac:dyDescent="0.25">
      <c r="A75" s="47">
        <v>7</v>
      </c>
      <c r="B75" s="48">
        <v>2</v>
      </c>
      <c r="C75" s="139" t="s">
        <v>86</v>
      </c>
      <c r="D75" s="166">
        <v>1560</v>
      </c>
      <c r="E75" s="58">
        <v>20</v>
      </c>
      <c r="F75" s="29">
        <f t="shared" si="10"/>
        <v>2.7247956403269755E-2</v>
      </c>
      <c r="G75" s="38">
        <v>1</v>
      </c>
      <c r="H75" s="59">
        <f t="shared" si="11"/>
        <v>21</v>
      </c>
      <c r="I75" s="62">
        <v>128</v>
      </c>
      <c r="J75" s="35">
        <f t="shared" si="12"/>
        <v>0.14849187935034802</v>
      </c>
      <c r="K75" s="37">
        <v>734</v>
      </c>
      <c r="L75" s="59">
        <f t="shared" si="7"/>
        <v>862</v>
      </c>
      <c r="M75" s="64">
        <f t="shared" si="13"/>
        <v>0.54522454142947496</v>
      </c>
    </row>
    <row r="76" spans="1:13" x14ac:dyDescent="0.25">
      <c r="A76" s="47">
        <v>7</v>
      </c>
      <c r="B76" s="48">
        <v>3</v>
      </c>
      <c r="C76" s="139" t="s">
        <v>87</v>
      </c>
      <c r="D76" s="166">
        <v>2315</v>
      </c>
      <c r="E76" s="58">
        <v>72</v>
      </c>
      <c r="F76" s="29">
        <f t="shared" si="10"/>
        <v>8.3623693379790948E-2</v>
      </c>
      <c r="G76" s="38">
        <v>7</v>
      </c>
      <c r="H76" s="59">
        <f t="shared" si="11"/>
        <v>79</v>
      </c>
      <c r="I76" s="62">
        <v>213</v>
      </c>
      <c r="J76" s="35">
        <f t="shared" si="12"/>
        <v>0.19832402234636873</v>
      </c>
      <c r="K76" s="37">
        <v>861</v>
      </c>
      <c r="L76" s="59">
        <f t="shared" si="7"/>
        <v>1074</v>
      </c>
      <c r="M76" s="64">
        <f t="shared" si="13"/>
        <v>0.44862155388471175</v>
      </c>
    </row>
    <row r="77" spans="1:13" x14ac:dyDescent="0.25">
      <c r="A77" s="47">
        <v>7</v>
      </c>
      <c r="B77" s="48">
        <v>4</v>
      </c>
      <c r="C77" s="139" t="s">
        <v>88</v>
      </c>
      <c r="D77" s="166">
        <v>2618</v>
      </c>
      <c r="E77" s="58">
        <v>48</v>
      </c>
      <c r="F77" s="29">
        <f t="shared" si="10"/>
        <v>5.896805896805897E-2</v>
      </c>
      <c r="G77" s="38">
        <v>8</v>
      </c>
      <c r="H77" s="59">
        <f t="shared" si="11"/>
        <v>56</v>
      </c>
      <c r="I77" s="62">
        <v>215</v>
      </c>
      <c r="J77" s="35">
        <f t="shared" si="12"/>
        <v>0.20894071914480078</v>
      </c>
      <c r="K77" s="37">
        <v>814</v>
      </c>
      <c r="L77" s="59">
        <f t="shared" si="7"/>
        <v>1029</v>
      </c>
      <c r="M77" s="64">
        <f t="shared" si="13"/>
        <v>0.38481675392670156</v>
      </c>
    </row>
    <row r="78" spans="1:13" x14ac:dyDescent="0.25">
      <c r="A78" s="47">
        <v>7</v>
      </c>
      <c r="B78" s="48">
        <v>5</v>
      </c>
      <c r="C78" s="139" t="s">
        <v>89</v>
      </c>
      <c r="D78" s="166">
        <v>2076</v>
      </c>
      <c r="E78" s="58">
        <v>36</v>
      </c>
      <c r="F78" s="29">
        <f t="shared" si="10"/>
        <v>6.9767441860465115E-2</v>
      </c>
      <c r="G78" s="38">
        <v>6</v>
      </c>
      <c r="H78" s="59">
        <f>SUM(E78,G78)</f>
        <v>42</v>
      </c>
      <c r="I78" s="62">
        <v>87</v>
      </c>
      <c r="J78" s="35">
        <f t="shared" si="12"/>
        <v>0.14427860696517414</v>
      </c>
      <c r="K78" s="37">
        <v>516</v>
      </c>
      <c r="L78" s="59">
        <f t="shared" si="7"/>
        <v>603</v>
      </c>
      <c r="M78" s="64">
        <f t="shared" si="13"/>
        <v>0.2847025495750708</v>
      </c>
    </row>
    <row r="79" spans="1:13" x14ac:dyDescent="0.25">
      <c r="A79" s="47">
        <v>7</v>
      </c>
      <c r="B79" s="48">
        <v>6</v>
      </c>
      <c r="C79" s="139" t="s">
        <v>90</v>
      </c>
      <c r="D79" s="166">
        <v>1509</v>
      </c>
      <c r="E79" s="58">
        <v>38</v>
      </c>
      <c r="F79" s="29">
        <f t="shared" si="10"/>
        <v>0.15510204081632653</v>
      </c>
      <c r="G79" s="38">
        <v>3</v>
      </c>
      <c r="H79" s="59">
        <f t="shared" si="11"/>
        <v>41</v>
      </c>
      <c r="I79" s="62">
        <v>56</v>
      </c>
      <c r="J79" s="35">
        <f t="shared" si="12"/>
        <v>0.18604651162790697</v>
      </c>
      <c r="K79" s="37">
        <v>245</v>
      </c>
      <c r="L79" s="59">
        <f t="shared" si="7"/>
        <v>301</v>
      </c>
      <c r="M79" s="64">
        <f t="shared" si="13"/>
        <v>0.19419354838709676</v>
      </c>
    </row>
    <row r="80" spans="1:13" x14ac:dyDescent="0.25">
      <c r="A80" s="47">
        <v>7</v>
      </c>
      <c r="B80" s="48">
        <v>7</v>
      </c>
      <c r="C80" s="139" t="s">
        <v>91</v>
      </c>
      <c r="D80" s="166">
        <v>1119</v>
      </c>
      <c r="E80" s="58">
        <v>12</v>
      </c>
      <c r="F80" s="29">
        <f t="shared" si="10"/>
        <v>2.3904382470119521E-2</v>
      </c>
      <c r="G80" s="38">
        <v>4</v>
      </c>
      <c r="H80" s="59">
        <f t="shared" si="11"/>
        <v>16</v>
      </c>
      <c r="I80" s="62">
        <v>89</v>
      </c>
      <c r="J80" s="35">
        <f t="shared" si="12"/>
        <v>0.15059221658206429</v>
      </c>
      <c r="K80" s="37">
        <v>502</v>
      </c>
      <c r="L80" s="59">
        <f t="shared" si="7"/>
        <v>591</v>
      </c>
      <c r="M80" s="64">
        <f t="shared" si="13"/>
        <v>0.520704845814978</v>
      </c>
    </row>
    <row r="81" spans="1:13" x14ac:dyDescent="0.25">
      <c r="A81" s="47">
        <v>7</v>
      </c>
      <c r="B81" s="48">
        <v>8</v>
      </c>
      <c r="C81" s="139" t="s">
        <v>92</v>
      </c>
      <c r="D81" s="166">
        <v>3589</v>
      </c>
      <c r="E81" s="58">
        <v>57</v>
      </c>
      <c r="F81" s="29">
        <f t="shared" si="10"/>
        <v>7.1249999999999994E-2</v>
      </c>
      <c r="G81" s="38">
        <v>12</v>
      </c>
      <c r="H81" s="59">
        <f t="shared" si="11"/>
        <v>69</v>
      </c>
      <c r="I81" s="62">
        <v>374</v>
      </c>
      <c r="J81" s="35">
        <f t="shared" si="12"/>
        <v>0.31856899488926749</v>
      </c>
      <c r="K81" s="37">
        <v>800</v>
      </c>
      <c r="L81" s="59">
        <f t="shared" si="7"/>
        <v>1174</v>
      </c>
      <c r="M81" s="64">
        <f t="shared" si="13"/>
        <v>0.32094040459267359</v>
      </c>
    </row>
    <row r="82" spans="1:13" x14ac:dyDescent="0.25">
      <c r="A82" s="47">
        <v>7</v>
      </c>
      <c r="B82" s="48">
        <v>9</v>
      </c>
      <c r="C82" s="139" t="s">
        <v>93</v>
      </c>
      <c r="D82" s="166">
        <v>2090</v>
      </c>
      <c r="E82" s="58">
        <v>72</v>
      </c>
      <c r="F82" s="29">
        <f t="shared" si="10"/>
        <v>8.5106382978723402E-2</v>
      </c>
      <c r="G82" s="38">
        <v>9</v>
      </c>
      <c r="H82" s="59">
        <f t="shared" si="11"/>
        <v>81</v>
      </c>
      <c r="I82" s="62">
        <v>213</v>
      </c>
      <c r="J82" s="35">
        <f t="shared" si="12"/>
        <v>0.20113314447592068</v>
      </c>
      <c r="K82" s="37">
        <v>846</v>
      </c>
      <c r="L82" s="59">
        <f t="shared" si="7"/>
        <v>1059</v>
      </c>
      <c r="M82" s="64">
        <f t="shared" si="13"/>
        <v>0.48779364348226623</v>
      </c>
    </row>
    <row r="83" spans="1:13" x14ac:dyDescent="0.25">
      <c r="A83" s="47">
        <v>7</v>
      </c>
      <c r="B83" s="48">
        <v>10</v>
      </c>
      <c r="C83" s="139" t="s">
        <v>94</v>
      </c>
      <c r="D83" s="166">
        <v>674</v>
      </c>
      <c r="E83" s="58">
        <v>22</v>
      </c>
      <c r="F83" s="29">
        <f t="shared" si="10"/>
        <v>0.12154696132596685</v>
      </c>
      <c r="G83" s="38">
        <v>2</v>
      </c>
      <c r="H83" s="59">
        <f t="shared" si="11"/>
        <v>24</v>
      </c>
      <c r="I83" s="62">
        <v>22</v>
      </c>
      <c r="J83" s="35">
        <f t="shared" si="12"/>
        <v>0.10837438423645321</v>
      </c>
      <c r="K83" s="37">
        <v>181</v>
      </c>
      <c r="L83" s="59">
        <f t="shared" si="7"/>
        <v>203</v>
      </c>
      <c r="M83" s="64">
        <f t="shared" si="13"/>
        <v>0.29083094555873923</v>
      </c>
    </row>
    <row r="84" spans="1:13" x14ac:dyDescent="0.25">
      <c r="A84" s="47">
        <v>7</v>
      </c>
      <c r="B84" s="48">
        <v>11</v>
      </c>
      <c r="C84" s="139" t="s">
        <v>95</v>
      </c>
      <c r="D84" s="166">
        <v>658</v>
      </c>
      <c r="E84" s="58">
        <v>17</v>
      </c>
      <c r="F84" s="29">
        <f t="shared" si="10"/>
        <v>0.16190476190476191</v>
      </c>
      <c r="G84" s="38">
        <v>1</v>
      </c>
      <c r="H84" s="59">
        <f t="shared" si="11"/>
        <v>18</v>
      </c>
      <c r="I84" s="62">
        <v>20</v>
      </c>
      <c r="J84" s="35">
        <f t="shared" si="12"/>
        <v>0.16</v>
      </c>
      <c r="K84" s="37">
        <v>105</v>
      </c>
      <c r="L84" s="59">
        <f t="shared" si="7"/>
        <v>125</v>
      </c>
      <c r="M84" s="64">
        <f t="shared" si="13"/>
        <v>0.1849112426035503</v>
      </c>
    </row>
    <row r="85" spans="1:13" ht="16.5" thickBot="1" x14ac:dyDescent="0.3">
      <c r="A85" s="47">
        <v>7</v>
      </c>
      <c r="B85" s="48">
        <v>12</v>
      </c>
      <c r="C85" s="140" t="s">
        <v>96</v>
      </c>
      <c r="D85" s="166">
        <v>1529</v>
      </c>
      <c r="E85" s="66">
        <v>47</v>
      </c>
      <c r="F85" s="30">
        <f t="shared" si="10"/>
        <v>0.1327683615819209</v>
      </c>
      <c r="G85" s="67">
        <v>2</v>
      </c>
      <c r="H85" s="68">
        <f t="shared" si="11"/>
        <v>49</v>
      </c>
      <c r="I85" s="69">
        <v>38</v>
      </c>
      <c r="J85" s="36">
        <f t="shared" si="12"/>
        <v>9.6938775510204078E-2</v>
      </c>
      <c r="K85" s="70">
        <v>354</v>
      </c>
      <c r="L85" s="68">
        <f t="shared" si="7"/>
        <v>392</v>
      </c>
      <c r="M85" s="71">
        <f t="shared" si="13"/>
        <v>0.24841571609632446</v>
      </c>
    </row>
    <row r="86" spans="1:13" s="13" customFormat="1" ht="19.5" thickBot="1" x14ac:dyDescent="0.35">
      <c r="A86" s="53"/>
      <c r="B86" s="54"/>
      <c r="C86" s="137" t="s">
        <v>97</v>
      </c>
      <c r="D86" s="79">
        <f>SUM(D74:D85)</f>
        <v>20787</v>
      </c>
      <c r="E86" s="80">
        <f>SUM(E74:E85)</f>
        <v>458</v>
      </c>
      <c r="F86" s="81">
        <f t="shared" si="10"/>
        <v>7.07773141709164E-2</v>
      </c>
      <c r="G86" s="82">
        <f>SUM(G74:G85)</f>
        <v>57</v>
      </c>
      <c r="H86" s="83">
        <f>SUM(E86,G86)</f>
        <v>515</v>
      </c>
      <c r="I86" s="84">
        <f>SUM(I74:I85)</f>
        <v>1527</v>
      </c>
      <c r="J86" s="85">
        <f t="shared" si="12"/>
        <v>0.19092273068267065</v>
      </c>
      <c r="K86" s="86">
        <f>SUM(K74:K85)</f>
        <v>6471</v>
      </c>
      <c r="L86" s="87">
        <f t="shared" ref="L86:L149" si="14">SUM(I86,K86)</f>
        <v>7998</v>
      </c>
      <c r="M86" s="88">
        <f t="shared" si="13"/>
        <v>0.37545770350201857</v>
      </c>
    </row>
    <row r="87" spans="1:13" x14ac:dyDescent="0.25">
      <c r="A87" s="47">
        <v>8</v>
      </c>
      <c r="B87" s="48">
        <v>1</v>
      </c>
      <c r="C87" s="138" t="s">
        <v>98</v>
      </c>
      <c r="D87" s="166">
        <v>1348</v>
      </c>
      <c r="E87" s="72">
        <v>30</v>
      </c>
      <c r="F87" s="28">
        <f t="shared" si="10"/>
        <v>9.8039215686274508E-2</v>
      </c>
      <c r="G87" s="73">
        <v>12</v>
      </c>
      <c r="H87" s="74">
        <f t="shared" si="11"/>
        <v>42</v>
      </c>
      <c r="I87" s="75">
        <v>69</v>
      </c>
      <c r="J87" s="34">
        <f t="shared" si="12"/>
        <v>0.184</v>
      </c>
      <c r="K87" s="76">
        <v>306</v>
      </c>
      <c r="L87" s="74">
        <f t="shared" si="14"/>
        <v>375</v>
      </c>
      <c r="M87" s="77">
        <f t="shared" si="13"/>
        <v>0.26978417266187049</v>
      </c>
    </row>
    <row r="88" spans="1:13" x14ac:dyDescent="0.25">
      <c r="A88" s="47">
        <v>8</v>
      </c>
      <c r="B88" s="48">
        <v>2</v>
      </c>
      <c r="C88" s="139" t="s">
        <v>99</v>
      </c>
      <c r="D88" s="166">
        <v>2541</v>
      </c>
      <c r="E88" s="58">
        <v>93</v>
      </c>
      <c r="F88" s="29">
        <f t="shared" si="10"/>
        <v>9.6473029045643158E-2</v>
      </c>
      <c r="G88" s="38">
        <v>3</v>
      </c>
      <c r="H88" s="59">
        <f t="shared" si="11"/>
        <v>96</v>
      </c>
      <c r="I88" s="62">
        <v>121</v>
      </c>
      <c r="J88" s="35">
        <f t="shared" si="12"/>
        <v>0.11152073732718894</v>
      </c>
      <c r="K88" s="37">
        <v>964</v>
      </c>
      <c r="L88" s="59">
        <f t="shared" si="14"/>
        <v>1085</v>
      </c>
      <c r="M88" s="64">
        <f t="shared" si="13"/>
        <v>0.41145240803943878</v>
      </c>
    </row>
    <row r="89" spans="1:13" x14ac:dyDescent="0.25">
      <c r="A89" s="47">
        <v>8</v>
      </c>
      <c r="B89" s="48">
        <v>3</v>
      </c>
      <c r="C89" s="139" t="s">
        <v>100</v>
      </c>
      <c r="D89" s="166">
        <v>2314</v>
      </c>
      <c r="E89" s="58">
        <v>51</v>
      </c>
      <c r="F89" s="29">
        <f t="shared" si="10"/>
        <v>4.8617731172545281E-2</v>
      </c>
      <c r="G89" s="38">
        <v>5</v>
      </c>
      <c r="H89" s="59">
        <f t="shared" si="11"/>
        <v>56</v>
      </c>
      <c r="I89" s="62">
        <v>97</v>
      </c>
      <c r="J89" s="35">
        <f t="shared" si="12"/>
        <v>8.464223385689354E-2</v>
      </c>
      <c r="K89" s="37">
        <v>1049</v>
      </c>
      <c r="L89" s="59">
        <f t="shared" si="14"/>
        <v>1146</v>
      </c>
      <c r="M89" s="64">
        <f t="shared" si="13"/>
        <v>0.48354430379746838</v>
      </c>
    </row>
    <row r="90" spans="1:13" x14ac:dyDescent="0.25">
      <c r="A90" s="47">
        <v>8</v>
      </c>
      <c r="B90" s="48">
        <v>4</v>
      </c>
      <c r="C90" s="139" t="s">
        <v>101</v>
      </c>
      <c r="D90" s="166">
        <v>3024</v>
      </c>
      <c r="E90" s="58">
        <v>36</v>
      </c>
      <c r="F90" s="29">
        <f t="shared" si="10"/>
        <v>2.4827586206896551E-2</v>
      </c>
      <c r="G90" s="38">
        <v>1</v>
      </c>
      <c r="H90" s="59">
        <f t="shared" si="11"/>
        <v>37</v>
      </c>
      <c r="I90" s="62">
        <v>144</v>
      </c>
      <c r="J90" s="35">
        <f t="shared" si="12"/>
        <v>9.03387703889586E-2</v>
      </c>
      <c r="K90" s="37">
        <v>1450</v>
      </c>
      <c r="L90" s="59">
        <f t="shared" si="14"/>
        <v>1594</v>
      </c>
      <c r="M90" s="64">
        <f t="shared" si="13"/>
        <v>0.52074485462267228</v>
      </c>
    </row>
    <row r="91" spans="1:13" x14ac:dyDescent="0.25">
      <c r="A91" s="47">
        <v>8</v>
      </c>
      <c r="B91" s="48">
        <v>5</v>
      </c>
      <c r="C91" s="139" t="s">
        <v>102</v>
      </c>
      <c r="D91" s="166">
        <v>1208</v>
      </c>
      <c r="E91" s="58">
        <v>23</v>
      </c>
      <c r="F91" s="29">
        <f t="shared" si="10"/>
        <v>9.583333333333334E-2</v>
      </c>
      <c r="G91" s="38">
        <v>0</v>
      </c>
      <c r="H91" s="59">
        <f t="shared" si="11"/>
        <v>23</v>
      </c>
      <c r="I91" s="62">
        <v>22</v>
      </c>
      <c r="J91" s="35">
        <f t="shared" si="12"/>
        <v>8.3969465648854963E-2</v>
      </c>
      <c r="K91" s="37">
        <v>240</v>
      </c>
      <c r="L91" s="59">
        <f t="shared" si="14"/>
        <v>262</v>
      </c>
      <c r="M91" s="64">
        <f t="shared" si="13"/>
        <v>0.21283509341998375</v>
      </c>
    </row>
    <row r="92" spans="1:13" x14ac:dyDescent="0.25">
      <c r="A92" s="47">
        <v>8</v>
      </c>
      <c r="B92" s="48">
        <v>6</v>
      </c>
      <c r="C92" s="139" t="s">
        <v>103</v>
      </c>
      <c r="D92" s="166">
        <v>749</v>
      </c>
      <c r="E92" s="58">
        <v>23</v>
      </c>
      <c r="F92" s="29">
        <f t="shared" si="10"/>
        <v>9.6638655462184878E-2</v>
      </c>
      <c r="G92" s="38">
        <v>0</v>
      </c>
      <c r="H92" s="59">
        <f t="shared" si="11"/>
        <v>23</v>
      </c>
      <c r="I92" s="62">
        <v>19</v>
      </c>
      <c r="J92" s="35">
        <f t="shared" si="12"/>
        <v>7.3929961089494164E-2</v>
      </c>
      <c r="K92" s="37">
        <v>238</v>
      </c>
      <c r="L92" s="59">
        <f t="shared" si="14"/>
        <v>257</v>
      </c>
      <c r="M92" s="64">
        <f t="shared" si="13"/>
        <v>0.33290155440414509</v>
      </c>
    </row>
    <row r="93" spans="1:13" x14ac:dyDescent="0.25">
      <c r="A93" s="47">
        <v>8</v>
      </c>
      <c r="B93" s="48">
        <v>7</v>
      </c>
      <c r="C93" s="139" t="s">
        <v>104</v>
      </c>
      <c r="D93" s="166">
        <v>1792</v>
      </c>
      <c r="E93" s="58">
        <v>22</v>
      </c>
      <c r="F93" s="29">
        <f t="shared" si="10"/>
        <v>3.2069970845481049E-2</v>
      </c>
      <c r="G93" s="38">
        <v>1</v>
      </c>
      <c r="H93" s="59">
        <f t="shared" si="11"/>
        <v>23</v>
      </c>
      <c r="I93" s="62">
        <v>73</v>
      </c>
      <c r="J93" s="35">
        <f t="shared" si="12"/>
        <v>9.6179183135704879E-2</v>
      </c>
      <c r="K93" s="37">
        <v>686</v>
      </c>
      <c r="L93" s="59">
        <f t="shared" si="14"/>
        <v>759</v>
      </c>
      <c r="M93" s="64">
        <f t="shared" si="13"/>
        <v>0.41818181818181815</v>
      </c>
    </row>
    <row r="94" spans="1:13" x14ac:dyDescent="0.25">
      <c r="A94" s="47">
        <v>8</v>
      </c>
      <c r="B94" s="48">
        <v>8</v>
      </c>
      <c r="C94" s="139" t="s">
        <v>105</v>
      </c>
      <c r="D94" s="166">
        <v>1808</v>
      </c>
      <c r="E94" s="58">
        <v>25</v>
      </c>
      <c r="F94" s="29">
        <f t="shared" si="10"/>
        <v>3.536067892503536E-2</v>
      </c>
      <c r="G94" s="38">
        <v>1</v>
      </c>
      <c r="H94" s="59">
        <f t="shared" si="11"/>
        <v>26</v>
      </c>
      <c r="I94" s="62">
        <v>81</v>
      </c>
      <c r="J94" s="35">
        <f t="shared" si="12"/>
        <v>0.10279187817258884</v>
      </c>
      <c r="K94" s="37">
        <v>707</v>
      </c>
      <c r="L94" s="59">
        <f t="shared" si="14"/>
        <v>788</v>
      </c>
      <c r="M94" s="64">
        <f t="shared" si="13"/>
        <v>0.42966194111232281</v>
      </c>
    </row>
    <row r="95" spans="1:13" x14ac:dyDescent="0.25">
      <c r="A95" s="47">
        <v>8</v>
      </c>
      <c r="B95" s="48">
        <v>9</v>
      </c>
      <c r="C95" s="139" t="s">
        <v>106</v>
      </c>
      <c r="D95" s="166">
        <v>1091</v>
      </c>
      <c r="E95" s="58">
        <v>7</v>
      </c>
      <c r="F95" s="29">
        <f t="shared" si="10"/>
        <v>1.5317286652078774E-2</v>
      </c>
      <c r="G95" s="38">
        <v>0</v>
      </c>
      <c r="H95" s="59">
        <f t="shared" si="11"/>
        <v>7</v>
      </c>
      <c r="I95" s="62">
        <v>64</v>
      </c>
      <c r="J95" s="35">
        <f t="shared" si="12"/>
        <v>0.12284069097888675</v>
      </c>
      <c r="K95" s="37">
        <v>457</v>
      </c>
      <c r="L95" s="59">
        <f t="shared" si="14"/>
        <v>521</v>
      </c>
      <c r="M95" s="64">
        <f t="shared" si="13"/>
        <v>0.47449908925318762</v>
      </c>
    </row>
    <row r="96" spans="1:13" x14ac:dyDescent="0.25">
      <c r="A96" s="47">
        <v>8</v>
      </c>
      <c r="B96" s="48">
        <v>10</v>
      </c>
      <c r="C96" s="139" t="s">
        <v>107</v>
      </c>
      <c r="D96" s="166">
        <v>1334</v>
      </c>
      <c r="E96" s="58">
        <v>11</v>
      </c>
      <c r="F96" s="29">
        <f t="shared" si="10"/>
        <v>1.9400352733686066E-2</v>
      </c>
      <c r="G96" s="38">
        <v>0</v>
      </c>
      <c r="H96" s="59">
        <f t="shared" si="11"/>
        <v>11</v>
      </c>
      <c r="I96" s="62">
        <v>65</v>
      </c>
      <c r="J96" s="35">
        <f t="shared" si="12"/>
        <v>0.10284810126582279</v>
      </c>
      <c r="K96" s="37">
        <v>567</v>
      </c>
      <c r="L96" s="59">
        <f t="shared" si="14"/>
        <v>632</v>
      </c>
      <c r="M96" s="64">
        <f t="shared" si="13"/>
        <v>0.46988847583643123</v>
      </c>
    </row>
    <row r="97" spans="1:13" ht="16.5" thickBot="1" x14ac:dyDescent="0.3">
      <c r="A97" s="47">
        <v>8</v>
      </c>
      <c r="B97" s="48">
        <v>11</v>
      </c>
      <c r="C97" s="140" t="s">
        <v>108</v>
      </c>
      <c r="D97" s="166">
        <v>1433</v>
      </c>
      <c r="E97" s="66">
        <v>19</v>
      </c>
      <c r="F97" s="30">
        <f t="shared" si="10"/>
        <v>3.2148900169204735E-2</v>
      </c>
      <c r="G97" s="67">
        <v>1</v>
      </c>
      <c r="H97" s="68">
        <f t="shared" si="11"/>
        <v>20</v>
      </c>
      <c r="I97" s="69">
        <v>58</v>
      </c>
      <c r="J97" s="36">
        <f t="shared" si="12"/>
        <v>8.9368258859784278E-2</v>
      </c>
      <c r="K97" s="70">
        <v>591</v>
      </c>
      <c r="L97" s="68">
        <f t="shared" si="14"/>
        <v>649</v>
      </c>
      <c r="M97" s="71">
        <f t="shared" si="13"/>
        <v>0.44666207845836203</v>
      </c>
    </row>
    <row r="98" spans="1:13" s="13" customFormat="1" ht="19.5" thickBot="1" x14ac:dyDescent="0.35">
      <c r="A98" s="53"/>
      <c r="B98" s="54"/>
      <c r="C98" s="137" t="s">
        <v>109</v>
      </c>
      <c r="D98" s="79">
        <f>SUM(D87:D97)</f>
        <v>18642</v>
      </c>
      <c r="E98" s="80">
        <f>SUM(E87:E97)</f>
        <v>340</v>
      </c>
      <c r="F98" s="81">
        <f t="shared" si="10"/>
        <v>4.6864231564438322E-2</v>
      </c>
      <c r="G98" s="82">
        <f>SUM(G87:G97)</f>
        <v>24</v>
      </c>
      <c r="H98" s="83">
        <f>SUM(E98,G98)</f>
        <v>364</v>
      </c>
      <c r="I98" s="84">
        <f>SUM(I87:I97)</f>
        <v>813</v>
      </c>
      <c r="J98" s="85">
        <f t="shared" si="12"/>
        <v>0.10076846802181458</v>
      </c>
      <c r="K98" s="86">
        <f>SUM(K87:K97)</f>
        <v>7255</v>
      </c>
      <c r="L98" s="87">
        <f t="shared" si="14"/>
        <v>8068</v>
      </c>
      <c r="M98" s="88">
        <f t="shared" si="13"/>
        <v>0.4244975270967063</v>
      </c>
    </row>
    <row r="99" spans="1:13" x14ac:dyDescent="0.25">
      <c r="A99" s="47">
        <v>9</v>
      </c>
      <c r="B99" s="48">
        <v>1</v>
      </c>
      <c r="C99" s="141" t="s">
        <v>110</v>
      </c>
      <c r="D99" s="166">
        <v>572</v>
      </c>
      <c r="E99" s="104">
        <v>16</v>
      </c>
      <c r="F99" s="31">
        <f t="shared" si="10"/>
        <v>0.11940298507462686</v>
      </c>
      <c r="G99" s="73">
        <v>0</v>
      </c>
      <c r="H99" s="105">
        <f t="shared" si="11"/>
        <v>16</v>
      </c>
      <c r="I99" s="75">
        <v>10</v>
      </c>
      <c r="J99" s="34">
        <f t="shared" si="12"/>
        <v>6.9444444444444448E-2</v>
      </c>
      <c r="K99" s="106">
        <v>134</v>
      </c>
      <c r="L99" s="107">
        <f t="shared" si="14"/>
        <v>144</v>
      </c>
      <c r="M99" s="108">
        <f t="shared" si="13"/>
        <v>0.24489795918367346</v>
      </c>
    </row>
    <row r="100" spans="1:13" x14ac:dyDescent="0.25">
      <c r="A100" s="47">
        <v>9</v>
      </c>
      <c r="B100" s="48">
        <v>2</v>
      </c>
      <c r="C100" s="142" t="s">
        <v>111</v>
      </c>
      <c r="D100" s="166">
        <v>2588</v>
      </c>
      <c r="E100" s="60">
        <v>60</v>
      </c>
      <c r="F100" s="32">
        <f t="shared" si="10"/>
        <v>7.2639225181598058E-2</v>
      </c>
      <c r="G100" s="38">
        <v>3</v>
      </c>
      <c r="H100" s="61">
        <f t="shared" si="11"/>
        <v>63</v>
      </c>
      <c r="I100" s="62">
        <v>80</v>
      </c>
      <c r="J100" s="35">
        <f t="shared" si="12"/>
        <v>8.8300220750551883E-2</v>
      </c>
      <c r="K100" s="39">
        <v>826</v>
      </c>
      <c r="L100" s="63">
        <f t="shared" si="14"/>
        <v>906</v>
      </c>
      <c r="M100" s="65">
        <f t="shared" si="13"/>
        <v>0.34175782723500564</v>
      </c>
    </row>
    <row r="101" spans="1:13" x14ac:dyDescent="0.25">
      <c r="A101" s="47">
        <v>9</v>
      </c>
      <c r="B101" s="48">
        <v>3</v>
      </c>
      <c r="C101" s="142" t="s">
        <v>112</v>
      </c>
      <c r="D101" s="166">
        <v>1846</v>
      </c>
      <c r="E101" s="60">
        <v>14</v>
      </c>
      <c r="F101" s="32">
        <f t="shared" si="10"/>
        <v>4.72972972972973E-2</v>
      </c>
      <c r="G101" s="38">
        <v>5</v>
      </c>
      <c r="H101" s="61">
        <f t="shared" si="11"/>
        <v>19</v>
      </c>
      <c r="I101" s="62">
        <v>34</v>
      </c>
      <c r="J101" s="35">
        <f t="shared" si="12"/>
        <v>0.10303030303030303</v>
      </c>
      <c r="K101" s="39">
        <v>296</v>
      </c>
      <c r="L101" s="63">
        <f t="shared" si="14"/>
        <v>330</v>
      </c>
      <c r="M101" s="65">
        <f t="shared" si="13"/>
        <v>0.17694369973190349</v>
      </c>
    </row>
    <row r="102" spans="1:13" x14ac:dyDescent="0.25">
      <c r="A102" s="47">
        <v>9</v>
      </c>
      <c r="B102" s="48">
        <v>4</v>
      </c>
      <c r="C102" s="142" t="s">
        <v>113</v>
      </c>
      <c r="D102" s="166">
        <v>1425</v>
      </c>
      <c r="E102" s="60">
        <v>16</v>
      </c>
      <c r="F102" s="32">
        <f t="shared" si="10"/>
        <v>8.0402010050251257E-2</v>
      </c>
      <c r="G102" s="38">
        <v>6</v>
      </c>
      <c r="H102" s="59">
        <f t="shared" si="11"/>
        <v>22</v>
      </c>
      <c r="I102" s="62">
        <v>33</v>
      </c>
      <c r="J102" s="35">
        <f t="shared" si="12"/>
        <v>0.14224137931034483</v>
      </c>
      <c r="K102" s="39">
        <v>199</v>
      </c>
      <c r="L102" s="63">
        <f t="shared" si="14"/>
        <v>232</v>
      </c>
      <c r="M102" s="65">
        <f t="shared" si="13"/>
        <v>0.16033172080165861</v>
      </c>
    </row>
    <row r="103" spans="1:13" x14ac:dyDescent="0.25">
      <c r="A103" s="47">
        <v>9</v>
      </c>
      <c r="B103" s="48">
        <v>5</v>
      </c>
      <c r="C103" s="142" t="s">
        <v>114</v>
      </c>
      <c r="D103" s="166">
        <v>973</v>
      </c>
      <c r="E103" s="60">
        <v>12</v>
      </c>
      <c r="F103" s="32">
        <f t="shared" si="10"/>
        <v>4.3956043956043959E-2</v>
      </c>
      <c r="G103" s="38">
        <v>1</v>
      </c>
      <c r="H103" s="61">
        <f t="shared" si="11"/>
        <v>13</v>
      </c>
      <c r="I103" s="62">
        <v>19</v>
      </c>
      <c r="J103" s="35">
        <f t="shared" si="12"/>
        <v>6.5068493150684928E-2</v>
      </c>
      <c r="K103" s="39">
        <v>273</v>
      </c>
      <c r="L103" s="63">
        <f t="shared" si="14"/>
        <v>292</v>
      </c>
      <c r="M103" s="65">
        <f t="shared" si="13"/>
        <v>0.29614604462474647</v>
      </c>
    </row>
    <row r="104" spans="1:13" x14ac:dyDescent="0.25">
      <c r="A104" s="47">
        <v>9</v>
      </c>
      <c r="B104" s="48">
        <v>6</v>
      </c>
      <c r="C104" s="142" t="s">
        <v>115</v>
      </c>
      <c r="D104" s="166">
        <v>2329</v>
      </c>
      <c r="E104" s="60">
        <v>35</v>
      </c>
      <c r="F104" s="32">
        <f t="shared" si="10"/>
        <v>5.0578034682080927E-2</v>
      </c>
      <c r="G104" s="38">
        <v>4</v>
      </c>
      <c r="H104" s="61">
        <f t="shared" si="11"/>
        <v>39</v>
      </c>
      <c r="I104" s="62">
        <v>59</v>
      </c>
      <c r="J104" s="35">
        <f t="shared" si="12"/>
        <v>7.8561917443408791E-2</v>
      </c>
      <c r="K104" s="39">
        <v>692</v>
      </c>
      <c r="L104" s="63">
        <f t="shared" si="14"/>
        <v>751</v>
      </c>
      <c r="M104" s="65">
        <f t="shared" ref="M104:M135" si="15">L104/SUM(H104,D104)</f>
        <v>0.31714527027027029</v>
      </c>
    </row>
    <row r="105" spans="1:13" x14ac:dyDescent="0.25">
      <c r="A105" s="47">
        <v>9</v>
      </c>
      <c r="B105" s="48">
        <v>7</v>
      </c>
      <c r="C105" s="142" t="s">
        <v>116</v>
      </c>
      <c r="D105" s="166">
        <v>1222</v>
      </c>
      <c r="E105" s="60">
        <v>19</v>
      </c>
      <c r="F105" s="32">
        <f t="shared" si="10"/>
        <v>4.6913580246913583E-2</v>
      </c>
      <c r="G105" s="38">
        <v>0</v>
      </c>
      <c r="H105" s="61">
        <f t="shared" si="11"/>
        <v>19</v>
      </c>
      <c r="I105" s="62">
        <v>40</v>
      </c>
      <c r="J105" s="35">
        <f t="shared" si="12"/>
        <v>8.98876404494382E-2</v>
      </c>
      <c r="K105" s="39">
        <v>405</v>
      </c>
      <c r="L105" s="63">
        <f t="shared" si="14"/>
        <v>445</v>
      </c>
      <c r="M105" s="65">
        <f t="shared" si="15"/>
        <v>0.35858178887993553</v>
      </c>
    </row>
    <row r="106" spans="1:13" x14ac:dyDescent="0.25">
      <c r="A106" s="47">
        <v>9</v>
      </c>
      <c r="B106" s="48">
        <v>8</v>
      </c>
      <c r="C106" s="142" t="s">
        <v>117</v>
      </c>
      <c r="D106" s="166">
        <v>1650</v>
      </c>
      <c r="E106" s="60">
        <v>25</v>
      </c>
      <c r="F106" s="32">
        <f t="shared" si="10"/>
        <v>5.1440329218106998E-2</v>
      </c>
      <c r="G106" s="38">
        <v>2</v>
      </c>
      <c r="H106" s="61">
        <f t="shared" si="11"/>
        <v>27</v>
      </c>
      <c r="I106" s="62">
        <v>63</v>
      </c>
      <c r="J106" s="35">
        <f t="shared" si="12"/>
        <v>0.11475409836065574</v>
      </c>
      <c r="K106" s="39">
        <v>486</v>
      </c>
      <c r="L106" s="63">
        <f t="shared" si="14"/>
        <v>549</v>
      </c>
      <c r="M106" s="65">
        <f t="shared" si="15"/>
        <v>0.32737030411449014</v>
      </c>
    </row>
    <row r="107" spans="1:13" ht="16.5" thickBot="1" x14ac:dyDescent="0.3">
      <c r="A107" s="47">
        <v>9</v>
      </c>
      <c r="B107" s="48">
        <v>9</v>
      </c>
      <c r="C107" s="143" t="s">
        <v>118</v>
      </c>
      <c r="D107" s="166">
        <v>1840</v>
      </c>
      <c r="E107" s="99">
        <v>14</v>
      </c>
      <c r="F107" s="33">
        <f t="shared" ref="F107:F158" si="16">E107/K107</f>
        <v>2.2257551669316374E-2</v>
      </c>
      <c r="G107" s="67">
        <v>2</v>
      </c>
      <c r="H107" s="103">
        <f t="shared" si="11"/>
        <v>16</v>
      </c>
      <c r="I107" s="69">
        <v>49</v>
      </c>
      <c r="J107" s="36">
        <f t="shared" si="12"/>
        <v>7.2271386430678472E-2</v>
      </c>
      <c r="K107" s="100">
        <v>629</v>
      </c>
      <c r="L107" s="101">
        <f t="shared" si="14"/>
        <v>678</v>
      </c>
      <c r="M107" s="102">
        <f t="shared" si="15"/>
        <v>0.36530172413793105</v>
      </c>
    </row>
    <row r="108" spans="1:13" s="13" customFormat="1" ht="19.5" thickBot="1" x14ac:dyDescent="0.35">
      <c r="A108" s="53"/>
      <c r="B108" s="54"/>
      <c r="C108" s="137" t="s">
        <v>119</v>
      </c>
      <c r="D108" s="79">
        <f>SUM(D99:D107)</f>
        <v>14445</v>
      </c>
      <c r="E108" s="80">
        <f>SUM(E99:E107)</f>
        <v>211</v>
      </c>
      <c r="F108" s="81">
        <f t="shared" si="16"/>
        <v>5.3553299492385784E-2</v>
      </c>
      <c r="G108" s="82">
        <f>SUM(G99:G107)</f>
        <v>23</v>
      </c>
      <c r="H108" s="83">
        <f>SUM(E108,G108)</f>
        <v>234</v>
      </c>
      <c r="I108" s="84">
        <f>SUM(I99:I107)</f>
        <v>387</v>
      </c>
      <c r="J108" s="85">
        <f t="shared" si="12"/>
        <v>8.9438409983822506E-2</v>
      </c>
      <c r="K108" s="86">
        <f>SUM(K99:K107)</f>
        <v>3940</v>
      </c>
      <c r="L108" s="87">
        <f t="shared" si="14"/>
        <v>4327</v>
      </c>
      <c r="M108" s="88">
        <f t="shared" si="15"/>
        <v>0.29477484842291707</v>
      </c>
    </row>
    <row r="109" spans="1:13" x14ac:dyDescent="0.25">
      <c r="A109" s="47">
        <v>10</v>
      </c>
      <c r="B109" s="48">
        <v>1</v>
      </c>
      <c r="C109" s="141" t="s">
        <v>120</v>
      </c>
      <c r="D109" s="166">
        <v>3072</v>
      </c>
      <c r="E109" s="104">
        <v>170</v>
      </c>
      <c r="F109" s="31">
        <f t="shared" si="16"/>
        <v>0.16129032258064516</v>
      </c>
      <c r="G109" s="73">
        <v>6</v>
      </c>
      <c r="H109" s="105">
        <f t="shared" si="11"/>
        <v>176</v>
      </c>
      <c r="I109" s="75">
        <v>130</v>
      </c>
      <c r="J109" s="34">
        <f t="shared" si="12"/>
        <v>0.1097972972972973</v>
      </c>
      <c r="K109" s="106">
        <v>1054</v>
      </c>
      <c r="L109" s="107">
        <f t="shared" si="14"/>
        <v>1184</v>
      </c>
      <c r="M109" s="108">
        <f t="shared" si="15"/>
        <v>0.3645320197044335</v>
      </c>
    </row>
    <row r="110" spans="1:13" x14ac:dyDescent="0.25">
      <c r="A110" s="47">
        <v>10</v>
      </c>
      <c r="B110" s="48">
        <v>2</v>
      </c>
      <c r="C110" s="142" t="s">
        <v>121</v>
      </c>
      <c r="D110" s="166">
        <v>1933</v>
      </c>
      <c r="E110" s="60">
        <v>75</v>
      </c>
      <c r="F110" s="32">
        <f t="shared" si="16"/>
        <v>0.19083969465648856</v>
      </c>
      <c r="G110" s="38">
        <v>7</v>
      </c>
      <c r="H110" s="59">
        <f t="shared" si="11"/>
        <v>82</v>
      </c>
      <c r="I110" s="62">
        <v>55</v>
      </c>
      <c r="J110" s="35">
        <f t="shared" si="12"/>
        <v>0.12276785714285714</v>
      </c>
      <c r="K110" s="39">
        <v>393</v>
      </c>
      <c r="L110" s="63">
        <f t="shared" si="14"/>
        <v>448</v>
      </c>
      <c r="M110" s="65">
        <f t="shared" si="15"/>
        <v>0.22233250620347395</v>
      </c>
    </row>
    <row r="111" spans="1:13" x14ac:dyDescent="0.25">
      <c r="A111" s="47">
        <v>10</v>
      </c>
      <c r="B111" s="48">
        <v>3</v>
      </c>
      <c r="C111" s="142" t="s">
        <v>122</v>
      </c>
      <c r="D111" s="166">
        <v>2164</v>
      </c>
      <c r="E111" s="60">
        <v>45</v>
      </c>
      <c r="F111" s="32">
        <f t="shared" si="16"/>
        <v>5.7179161372299871E-2</v>
      </c>
      <c r="G111" s="38">
        <v>6</v>
      </c>
      <c r="H111" s="59">
        <f t="shared" si="11"/>
        <v>51</v>
      </c>
      <c r="I111" s="62">
        <v>100</v>
      </c>
      <c r="J111" s="35">
        <f t="shared" si="12"/>
        <v>0.11273957158962795</v>
      </c>
      <c r="K111" s="39">
        <v>787</v>
      </c>
      <c r="L111" s="63">
        <f t="shared" si="14"/>
        <v>887</v>
      </c>
      <c r="M111" s="65">
        <f t="shared" si="15"/>
        <v>0.40045146726862302</v>
      </c>
    </row>
    <row r="112" spans="1:13" x14ac:dyDescent="0.25">
      <c r="A112" s="47">
        <v>10</v>
      </c>
      <c r="B112" s="48">
        <v>4</v>
      </c>
      <c r="C112" s="142" t="s">
        <v>123</v>
      </c>
      <c r="D112" s="166">
        <v>1753</v>
      </c>
      <c r="E112" s="60">
        <v>78</v>
      </c>
      <c r="F112" s="32">
        <f t="shared" si="16"/>
        <v>0.13356164383561644</v>
      </c>
      <c r="G112" s="38">
        <v>6</v>
      </c>
      <c r="H112" s="59">
        <f t="shared" si="11"/>
        <v>84</v>
      </c>
      <c r="I112" s="62">
        <v>67</v>
      </c>
      <c r="J112" s="35">
        <f t="shared" si="12"/>
        <v>0.10291858678955453</v>
      </c>
      <c r="K112" s="39">
        <v>584</v>
      </c>
      <c r="L112" s="63">
        <f t="shared" si="14"/>
        <v>651</v>
      </c>
      <c r="M112" s="65">
        <f t="shared" si="15"/>
        <v>0.35438214480130648</v>
      </c>
    </row>
    <row r="113" spans="1:13" x14ac:dyDescent="0.25">
      <c r="A113" s="47">
        <v>10</v>
      </c>
      <c r="B113" s="48">
        <v>5</v>
      </c>
      <c r="C113" s="142" t="s">
        <v>124</v>
      </c>
      <c r="D113" s="166">
        <v>2011</v>
      </c>
      <c r="E113" s="60">
        <v>76</v>
      </c>
      <c r="F113" s="32">
        <f t="shared" si="16"/>
        <v>9.8573281452658881E-2</v>
      </c>
      <c r="G113" s="38">
        <v>2</v>
      </c>
      <c r="H113" s="59">
        <f t="shared" si="11"/>
        <v>78</v>
      </c>
      <c r="I113" s="62">
        <v>75</v>
      </c>
      <c r="J113" s="35">
        <f t="shared" si="12"/>
        <v>8.8652482269503549E-2</v>
      </c>
      <c r="K113" s="39">
        <v>771</v>
      </c>
      <c r="L113" s="63">
        <f t="shared" si="14"/>
        <v>846</v>
      </c>
      <c r="M113" s="65">
        <f t="shared" si="15"/>
        <v>0.40497845859262804</v>
      </c>
    </row>
    <row r="114" spans="1:13" x14ac:dyDescent="0.25">
      <c r="A114" s="47">
        <v>10</v>
      </c>
      <c r="B114" s="48">
        <v>6</v>
      </c>
      <c r="C114" s="142" t="s">
        <v>125</v>
      </c>
      <c r="D114" s="166">
        <v>2142</v>
      </c>
      <c r="E114" s="60">
        <v>85</v>
      </c>
      <c r="F114" s="32">
        <f t="shared" si="16"/>
        <v>0.14261744966442952</v>
      </c>
      <c r="G114" s="38">
        <v>14</v>
      </c>
      <c r="H114" s="59">
        <f t="shared" si="11"/>
        <v>99</v>
      </c>
      <c r="I114" s="62">
        <v>98</v>
      </c>
      <c r="J114" s="35">
        <f t="shared" si="12"/>
        <v>0.14121037463976946</v>
      </c>
      <c r="K114" s="39">
        <v>596</v>
      </c>
      <c r="L114" s="63">
        <f t="shared" si="14"/>
        <v>694</v>
      </c>
      <c r="M114" s="65">
        <f t="shared" si="15"/>
        <v>0.30968317715305665</v>
      </c>
    </row>
    <row r="115" spans="1:13" x14ac:dyDescent="0.25">
      <c r="A115" s="47">
        <v>10</v>
      </c>
      <c r="B115" s="48">
        <v>7</v>
      </c>
      <c r="C115" s="142" t="s">
        <v>126</v>
      </c>
      <c r="D115" s="166">
        <v>1583</v>
      </c>
      <c r="E115" s="60">
        <v>57</v>
      </c>
      <c r="F115" s="32">
        <f t="shared" si="16"/>
        <v>0.15</v>
      </c>
      <c r="G115" s="38">
        <v>25</v>
      </c>
      <c r="H115" s="59">
        <f t="shared" si="11"/>
        <v>82</v>
      </c>
      <c r="I115" s="62">
        <v>113</v>
      </c>
      <c r="J115" s="35">
        <f t="shared" si="12"/>
        <v>0.22920892494929007</v>
      </c>
      <c r="K115" s="39">
        <v>380</v>
      </c>
      <c r="L115" s="63">
        <f t="shared" si="14"/>
        <v>493</v>
      </c>
      <c r="M115" s="65">
        <f t="shared" si="15"/>
        <v>0.29609609609609611</v>
      </c>
    </row>
    <row r="116" spans="1:13" x14ac:dyDescent="0.25">
      <c r="A116" s="47">
        <v>10</v>
      </c>
      <c r="B116" s="48">
        <v>8</v>
      </c>
      <c r="C116" s="142" t="s">
        <v>127</v>
      </c>
      <c r="D116" s="166">
        <v>1345</v>
      </c>
      <c r="E116" s="60">
        <v>30</v>
      </c>
      <c r="F116" s="32">
        <f t="shared" si="16"/>
        <v>0.13215859030837004</v>
      </c>
      <c r="G116" s="38">
        <v>67</v>
      </c>
      <c r="H116" s="59">
        <f t="shared" si="11"/>
        <v>97</v>
      </c>
      <c r="I116" s="62">
        <v>240</v>
      </c>
      <c r="J116" s="35">
        <f t="shared" si="12"/>
        <v>0.51391862955032119</v>
      </c>
      <c r="K116" s="39">
        <v>227</v>
      </c>
      <c r="L116" s="63">
        <f t="shared" si="14"/>
        <v>467</v>
      </c>
      <c r="M116" s="65">
        <f t="shared" si="15"/>
        <v>0.32385575589459087</v>
      </c>
    </row>
    <row r="117" spans="1:13" ht="16.5" thickBot="1" x14ac:dyDescent="0.3">
      <c r="A117" s="47">
        <v>10</v>
      </c>
      <c r="B117" s="48">
        <v>9</v>
      </c>
      <c r="C117" s="143" t="s">
        <v>128</v>
      </c>
      <c r="D117" s="166">
        <v>2238</v>
      </c>
      <c r="E117" s="99">
        <v>74</v>
      </c>
      <c r="F117" s="33">
        <f t="shared" si="16"/>
        <v>0.14538310412573674</v>
      </c>
      <c r="G117" s="67">
        <v>28</v>
      </c>
      <c r="H117" s="68">
        <f t="shared" si="11"/>
        <v>102</v>
      </c>
      <c r="I117" s="69">
        <v>137</v>
      </c>
      <c r="J117" s="36">
        <f t="shared" si="12"/>
        <v>0.21207430340557276</v>
      </c>
      <c r="K117" s="100">
        <v>509</v>
      </c>
      <c r="L117" s="101">
        <f t="shared" si="14"/>
        <v>646</v>
      </c>
      <c r="M117" s="102">
        <f t="shared" si="15"/>
        <v>0.27606837606837609</v>
      </c>
    </row>
    <row r="118" spans="1:13" s="13" customFormat="1" ht="19.5" thickBot="1" x14ac:dyDescent="0.35">
      <c r="A118" s="53"/>
      <c r="B118" s="54"/>
      <c r="C118" s="137" t="s">
        <v>129</v>
      </c>
      <c r="D118" s="79">
        <f>SUM(D109:D117)</f>
        <v>18241</v>
      </c>
      <c r="E118" s="80">
        <f>SUM(E109:E117)</f>
        <v>690</v>
      </c>
      <c r="F118" s="81">
        <f t="shared" si="16"/>
        <v>0.13016411997736277</v>
      </c>
      <c r="G118" s="82">
        <f>SUM(G109:G117)</f>
        <v>161</v>
      </c>
      <c r="H118" s="83">
        <f>SUM(E118,G118)</f>
        <v>851</v>
      </c>
      <c r="I118" s="84">
        <f>SUM(I109:I117)</f>
        <v>1015</v>
      </c>
      <c r="J118" s="85">
        <f t="shared" si="12"/>
        <v>0.16070297656744775</v>
      </c>
      <c r="K118" s="86">
        <f>SUM(K109:K117)</f>
        <v>5301</v>
      </c>
      <c r="L118" s="87">
        <f t="shared" si="14"/>
        <v>6316</v>
      </c>
      <c r="M118" s="88">
        <f t="shared" si="15"/>
        <v>0.33081919128430759</v>
      </c>
    </row>
    <row r="119" spans="1:13" x14ac:dyDescent="0.25">
      <c r="A119" s="47">
        <v>11</v>
      </c>
      <c r="B119" s="48">
        <v>1</v>
      </c>
      <c r="C119" s="138" t="s">
        <v>130</v>
      </c>
      <c r="D119" s="166">
        <v>1685</v>
      </c>
      <c r="E119" s="72">
        <v>8</v>
      </c>
      <c r="F119" s="28">
        <f t="shared" si="16"/>
        <v>1.4705882352941176E-2</v>
      </c>
      <c r="G119" s="73">
        <v>1</v>
      </c>
      <c r="H119" s="74">
        <f>SUM(E119,G119)</f>
        <v>9</v>
      </c>
      <c r="I119" s="75">
        <v>59</v>
      </c>
      <c r="J119" s="34">
        <f t="shared" si="12"/>
        <v>9.7844112769485903E-2</v>
      </c>
      <c r="K119" s="76">
        <v>544</v>
      </c>
      <c r="L119" s="74">
        <f t="shared" si="14"/>
        <v>603</v>
      </c>
      <c r="M119" s="77">
        <f t="shared" si="15"/>
        <v>0.35596221959858326</v>
      </c>
    </row>
    <row r="120" spans="1:13" x14ac:dyDescent="0.25">
      <c r="A120" s="47">
        <v>11</v>
      </c>
      <c r="B120" s="48">
        <v>2</v>
      </c>
      <c r="C120" s="139" t="s">
        <v>131</v>
      </c>
      <c r="D120" s="166">
        <v>2278</v>
      </c>
      <c r="E120" s="58">
        <v>11</v>
      </c>
      <c r="F120" s="29">
        <f t="shared" si="16"/>
        <v>1.9855595667870037E-2</v>
      </c>
      <c r="G120" s="38">
        <v>14</v>
      </c>
      <c r="H120" s="59">
        <f t="shared" ref="H120:H157" si="17">SUM(E120,G120)</f>
        <v>25</v>
      </c>
      <c r="I120" s="62">
        <v>123</v>
      </c>
      <c r="J120" s="35">
        <f t="shared" si="12"/>
        <v>0.18168389955686853</v>
      </c>
      <c r="K120" s="37">
        <v>554</v>
      </c>
      <c r="L120" s="59">
        <f t="shared" si="14"/>
        <v>677</v>
      </c>
      <c r="M120" s="64">
        <f t="shared" si="15"/>
        <v>0.29396439426834564</v>
      </c>
    </row>
    <row r="121" spans="1:13" x14ac:dyDescent="0.25">
      <c r="A121" s="47">
        <v>11</v>
      </c>
      <c r="B121" s="48">
        <v>3</v>
      </c>
      <c r="C121" s="139" t="s">
        <v>132</v>
      </c>
      <c r="D121" s="166">
        <v>2146</v>
      </c>
      <c r="E121" s="58">
        <v>8</v>
      </c>
      <c r="F121" s="29">
        <f t="shared" si="16"/>
        <v>2.2598870056497175E-2</v>
      </c>
      <c r="G121" s="38">
        <v>0</v>
      </c>
      <c r="H121" s="59">
        <f t="shared" si="17"/>
        <v>8</v>
      </c>
      <c r="I121" s="62">
        <v>31</v>
      </c>
      <c r="J121" s="35">
        <f t="shared" si="12"/>
        <v>8.0519480519480519E-2</v>
      </c>
      <c r="K121" s="37">
        <v>354</v>
      </c>
      <c r="L121" s="59">
        <f t="shared" si="14"/>
        <v>385</v>
      </c>
      <c r="M121" s="64">
        <f t="shared" si="15"/>
        <v>0.17873723305478181</v>
      </c>
    </row>
    <row r="122" spans="1:13" x14ac:dyDescent="0.25">
      <c r="A122" s="47">
        <v>11</v>
      </c>
      <c r="B122" s="48">
        <v>4</v>
      </c>
      <c r="C122" s="139" t="s">
        <v>133</v>
      </c>
      <c r="D122" s="166">
        <v>1494</v>
      </c>
      <c r="E122" s="58">
        <v>5</v>
      </c>
      <c r="F122" s="29">
        <f t="shared" si="16"/>
        <v>1.0570824524312896E-2</v>
      </c>
      <c r="G122" s="38">
        <v>0</v>
      </c>
      <c r="H122" s="59">
        <f t="shared" si="17"/>
        <v>5</v>
      </c>
      <c r="I122" s="62">
        <v>50</v>
      </c>
      <c r="J122" s="35">
        <f t="shared" si="12"/>
        <v>9.5602294455066919E-2</v>
      </c>
      <c r="K122" s="37">
        <v>473</v>
      </c>
      <c r="L122" s="59">
        <f t="shared" si="14"/>
        <v>523</v>
      </c>
      <c r="M122" s="64">
        <f t="shared" si="15"/>
        <v>0.34889926617745165</v>
      </c>
    </row>
    <row r="123" spans="1:13" x14ac:dyDescent="0.25">
      <c r="A123" s="47">
        <v>11</v>
      </c>
      <c r="B123" s="48">
        <v>5</v>
      </c>
      <c r="C123" s="139" t="s">
        <v>134</v>
      </c>
      <c r="D123" s="166">
        <v>1664</v>
      </c>
      <c r="E123" s="58">
        <v>5</v>
      </c>
      <c r="F123" s="29">
        <f t="shared" si="16"/>
        <v>1.2562814070351759E-2</v>
      </c>
      <c r="G123" s="38">
        <v>0</v>
      </c>
      <c r="H123" s="59">
        <f t="shared" si="17"/>
        <v>5</v>
      </c>
      <c r="I123" s="62">
        <v>40</v>
      </c>
      <c r="J123" s="35">
        <f t="shared" si="12"/>
        <v>9.1324200913242004E-2</v>
      </c>
      <c r="K123" s="37">
        <v>398</v>
      </c>
      <c r="L123" s="59">
        <f t="shared" si="14"/>
        <v>438</v>
      </c>
      <c r="M123" s="64">
        <f t="shared" si="15"/>
        <v>0.26243259436788496</v>
      </c>
    </row>
    <row r="124" spans="1:13" x14ac:dyDescent="0.25">
      <c r="A124" s="47">
        <v>11</v>
      </c>
      <c r="B124" s="48">
        <v>6</v>
      </c>
      <c r="C124" s="139" t="s">
        <v>135</v>
      </c>
      <c r="D124" s="166">
        <v>1444</v>
      </c>
      <c r="E124" s="58">
        <v>11</v>
      </c>
      <c r="F124" s="29">
        <f t="shared" si="16"/>
        <v>2.7568922305764409E-2</v>
      </c>
      <c r="G124" s="38">
        <v>1</v>
      </c>
      <c r="H124" s="59">
        <f t="shared" si="17"/>
        <v>12</v>
      </c>
      <c r="I124" s="62">
        <v>43</v>
      </c>
      <c r="J124" s="35">
        <f t="shared" si="12"/>
        <v>9.7285067873303169E-2</v>
      </c>
      <c r="K124" s="37">
        <v>399</v>
      </c>
      <c r="L124" s="59">
        <f t="shared" si="14"/>
        <v>442</v>
      </c>
      <c r="M124" s="64">
        <f t="shared" si="15"/>
        <v>0.30357142857142855</v>
      </c>
    </row>
    <row r="125" spans="1:13" x14ac:dyDescent="0.25">
      <c r="A125" s="47">
        <v>11</v>
      </c>
      <c r="B125" s="48">
        <v>7</v>
      </c>
      <c r="C125" s="139" t="s">
        <v>136</v>
      </c>
      <c r="D125" s="166">
        <v>1598</v>
      </c>
      <c r="E125" s="58">
        <v>13</v>
      </c>
      <c r="F125" s="29">
        <f t="shared" si="16"/>
        <v>2.5440313111545987E-2</v>
      </c>
      <c r="G125" s="38">
        <v>0</v>
      </c>
      <c r="H125" s="59">
        <f t="shared" si="17"/>
        <v>13</v>
      </c>
      <c r="I125" s="62">
        <v>56</v>
      </c>
      <c r="J125" s="35">
        <f t="shared" si="12"/>
        <v>9.8765432098765427E-2</v>
      </c>
      <c r="K125" s="37">
        <v>511</v>
      </c>
      <c r="L125" s="59">
        <f t="shared" si="14"/>
        <v>567</v>
      </c>
      <c r="M125" s="64">
        <f t="shared" si="15"/>
        <v>0.35195530726256985</v>
      </c>
    </row>
    <row r="126" spans="1:13" x14ac:dyDescent="0.25">
      <c r="A126" s="47">
        <v>11</v>
      </c>
      <c r="B126" s="48">
        <v>8</v>
      </c>
      <c r="C126" s="139" t="s">
        <v>137</v>
      </c>
      <c r="D126" s="166">
        <v>2443</v>
      </c>
      <c r="E126" s="58">
        <v>17</v>
      </c>
      <c r="F126" s="29">
        <f t="shared" si="16"/>
        <v>2.5222551928783383E-2</v>
      </c>
      <c r="G126" s="38">
        <v>0</v>
      </c>
      <c r="H126" s="59">
        <f t="shared" si="17"/>
        <v>17</v>
      </c>
      <c r="I126" s="62">
        <v>80</v>
      </c>
      <c r="J126" s="35">
        <f t="shared" si="12"/>
        <v>0.10610079575596817</v>
      </c>
      <c r="K126" s="37">
        <v>674</v>
      </c>
      <c r="L126" s="59">
        <f t="shared" si="14"/>
        <v>754</v>
      </c>
      <c r="M126" s="64">
        <f t="shared" si="15"/>
        <v>0.30650406504065042</v>
      </c>
    </row>
    <row r="127" spans="1:13" x14ac:dyDescent="0.25">
      <c r="A127" s="47">
        <v>11</v>
      </c>
      <c r="B127" s="48">
        <v>9</v>
      </c>
      <c r="C127" s="139" t="s">
        <v>138</v>
      </c>
      <c r="D127" s="166">
        <v>1797</v>
      </c>
      <c r="E127" s="58">
        <v>13</v>
      </c>
      <c r="F127" s="29">
        <f t="shared" si="16"/>
        <v>2.7600849256900213E-2</v>
      </c>
      <c r="G127" s="38">
        <v>0</v>
      </c>
      <c r="H127" s="59">
        <f t="shared" si="17"/>
        <v>13</v>
      </c>
      <c r="I127" s="62">
        <v>34</v>
      </c>
      <c r="J127" s="35">
        <f t="shared" si="12"/>
        <v>6.7326732673267331E-2</v>
      </c>
      <c r="K127" s="37">
        <v>471</v>
      </c>
      <c r="L127" s="59">
        <f t="shared" si="14"/>
        <v>505</v>
      </c>
      <c r="M127" s="64">
        <f t="shared" si="15"/>
        <v>0.27900552486187846</v>
      </c>
    </row>
    <row r="128" spans="1:13" x14ac:dyDescent="0.25">
      <c r="A128" s="47">
        <v>11</v>
      </c>
      <c r="B128" s="48">
        <v>10</v>
      </c>
      <c r="C128" s="139" t="s">
        <v>139</v>
      </c>
      <c r="D128" s="166">
        <v>1475</v>
      </c>
      <c r="E128" s="58">
        <v>6</v>
      </c>
      <c r="F128" s="29">
        <f t="shared" si="16"/>
        <v>1.3986013986013986E-2</v>
      </c>
      <c r="G128" s="38">
        <v>0</v>
      </c>
      <c r="H128" s="59">
        <f t="shared" si="17"/>
        <v>6</v>
      </c>
      <c r="I128" s="62">
        <v>35</v>
      </c>
      <c r="J128" s="35">
        <f t="shared" si="12"/>
        <v>7.5431034482758619E-2</v>
      </c>
      <c r="K128" s="37">
        <v>429</v>
      </c>
      <c r="L128" s="59">
        <f t="shared" si="14"/>
        <v>464</v>
      </c>
      <c r="M128" s="64">
        <f t="shared" si="15"/>
        <v>0.31330182309250504</v>
      </c>
    </row>
    <row r="129" spans="1:13" x14ac:dyDescent="0.25">
      <c r="A129" s="47">
        <v>11</v>
      </c>
      <c r="B129" s="48">
        <v>11</v>
      </c>
      <c r="C129" s="139" t="s">
        <v>140</v>
      </c>
      <c r="D129" s="166">
        <v>1175</v>
      </c>
      <c r="E129" s="58">
        <v>3</v>
      </c>
      <c r="F129" s="29">
        <f t="shared" si="16"/>
        <v>1.2195121951219513E-2</v>
      </c>
      <c r="G129" s="38">
        <v>0</v>
      </c>
      <c r="H129" s="59">
        <f t="shared" si="17"/>
        <v>3</v>
      </c>
      <c r="I129" s="62">
        <v>19</v>
      </c>
      <c r="J129" s="35">
        <f t="shared" si="12"/>
        <v>7.1698113207547168E-2</v>
      </c>
      <c r="K129" s="37">
        <v>246</v>
      </c>
      <c r="L129" s="59">
        <f t="shared" si="14"/>
        <v>265</v>
      </c>
      <c r="M129" s="64">
        <f t="shared" si="15"/>
        <v>0.22495755517826826</v>
      </c>
    </row>
    <row r="130" spans="1:13" ht="16.5" thickBot="1" x14ac:dyDescent="0.3">
      <c r="A130" s="47">
        <v>11</v>
      </c>
      <c r="B130" s="48">
        <v>12</v>
      </c>
      <c r="C130" s="140" t="s">
        <v>141</v>
      </c>
      <c r="D130" s="166">
        <v>1903</v>
      </c>
      <c r="E130" s="66">
        <v>8</v>
      </c>
      <c r="F130" s="30">
        <f t="shared" si="16"/>
        <v>2.5889967637540454E-2</v>
      </c>
      <c r="G130" s="67">
        <v>0</v>
      </c>
      <c r="H130" s="68">
        <f t="shared" si="17"/>
        <v>8</v>
      </c>
      <c r="I130" s="69">
        <v>40</v>
      </c>
      <c r="J130" s="36">
        <f t="shared" si="12"/>
        <v>0.11461318051575932</v>
      </c>
      <c r="K130" s="70">
        <v>309</v>
      </c>
      <c r="L130" s="68">
        <f t="shared" si="14"/>
        <v>349</v>
      </c>
      <c r="M130" s="71">
        <f t="shared" si="15"/>
        <v>0.18262689691261119</v>
      </c>
    </row>
    <row r="131" spans="1:13" s="13" customFormat="1" ht="19.5" thickBot="1" x14ac:dyDescent="0.35">
      <c r="A131" s="53"/>
      <c r="B131" s="54"/>
      <c r="C131" s="144" t="s">
        <v>142</v>
      </c>
      <c r="D131" s="79">
        <f>SUM(D119:D130)</f>
        <v>21102</v>
      </c>
      <c r="E131" s="90">
        <f>SUM(E119:E130)</f>
        <v>108</v>
      </c>
      <c r="F131" s="91">
        <f t="shared" si="16"/>
        <v>2.0141738157403954E-2</v>
      </c>
      <c r="G131" s="92">
        <f>SUM(G119:G130)</f>
        <v>16</v>
      </c>
      <c r="H131" s="93">
        <f>SUM(E131,G131)</f>
        <v>124</v>
      </c>
      <c r="I131" s="94">
        <f>SUM(I119:I130)</f>
        <v>610</v>
      </c>
      <c r="J131" s="95">
        <f t="shared" si="12"/>
        <v>0.10214333556597455</v>
      </c>
      <c r="K131" s="96">
        <f>SUM(K119:K130)</f>
        <v>5362</v>
      </c>
      <c r="L131" s="97">
        <f t="shared" si="14"/>
        <v>5972</v>
      </c>
      <c r="M131" s="98">
        <f t="shared" si="15"/>
        <v>0.28135305757090362</v>
      </c>
    </row>
    <row r="132" spans="1:13" x14ac:dyDescent="0.25">
      <c r="A132" s="47">
        <v>12</v>
      </c>
      <c r="B132" s="48">
        <v>1</v>
      </c>
      <c r="C132" s="138" t="s">
        <v>143</v>
      </c>
      <c r="D132" s="166">
        <v>2667</v>
      </c>
      <c r="E132" s="72">
        <v>44</v>
      </c>
      <c r="F132" s="28">
        <f t="shared" si="16"/>
        <v>3.5003977724741446E-2</v>
      </c>
      <c r="G132" s="73">
        <v>2</v>
      </c>
      <c r="H132" s="74">
        <f t="shared" si="17"/>
        <v>46</v>
      </c>
      <c r="I132" s="75">
        <v>275</v>
      </c>
      <c r="J132" s="34">
        <f t="shared" si="12"/>
        <v>0.17950391644908617</v>
      </c>
      <c r="K132" s="76">
        <v>1257</v>
      </c>
      <c r="L132" s="74">
        <f t="shared" si="14"/>
        <v>1532</v>
      </c>
      <c r="M132" s="77">
        <f t="shared" si="15"/>
        <v>0.56468853667526719</v>
      </c>
    </row>
    <row r="133" spans="1:13" x14ac:dyDescent="0.25">
      <c r="A133" s="47">
        <v>12</v>
      </c>
      <c r="B133" s="48">
        <v>2</v>
      </c>
      <c r="C133" s="139" t="s">
        <v>144</v>
      </c>
      <c r="D133" s="166">
        <v>2173</v>
      </c>
      <c r="E133" s="58">
        <v>39</v>
      </c>
      <c r="F133" s="29">
        <f t="shared" si="16"/>
        <v>3.4977578475336321E-2</v>
      </c>
      <c r="G133" s="38">
        <v>3</v>
      </c>
      <c r="H133" s="59">
        <f t="shared" si="17"/>
        <v>42</v>
      </c>
      <c r="I133" s="62">
        <v>155</v>
      </c>
      <c r="J133" s="35">
        <f t="shared" si="12"/>
        <v>0.12204724409448819</v>
      </c>
      <c r="K133" s="37">
        <v>1115</v>
      </c>
      <c r="L133" s="59">
        <f t="shared" si="14"/>
        <v>1270</v>
      </c>
      <c r="M133" s="64">
        <f t="shared" si="15"/>
        <v>0.57336343115124155</v>
      </c>
    </row>
    <row r="134" spans="1:13" x14ac:dyDescent="0.25">
      <c r="A134" s="47">
        <v>12</v>
      </c>
      <c r="B134" s="48">
        <v>3</v>
      </c>
      <c r="C134" s="139" t="s">
        <v>145</v>
      </c>
      <c r="D134" s="166">
        <v>1584</v>
      </c>
      <c r="E134" s="58">
        <v>26</v>
      </c>
      <c r="F134" s="29">
        <f t="shared" si="16"/>
        <v>3.9393939393939391E-2</v>
      </c>
      <c r="G134" s="38">
        <v>1</v>
      </c>
      <c r="H134" s="59">
        <f>SUM(E134,G134)</f>
        <v>27</v>
      </c>
      <c r="I134" s="62">
        <v>90</v>
      </c>
      <c r="J134" s="35">
        <f t="shared" si="12"/>
        <v>0.12</v>
      </c>
      <c r="K134" s="37">
        <v>660</v>
      </c>
      <c r="L134" s="59">
        <f t="shared" si="14"/>
        <v>750</v>
      </c>
      <c r="M134" s="64">
        <f t="shared" si="15"/>
        <v>0.46554934823091249</v>
      </c>
    </row>
    <row r="135" spans="1:13" x14ac:dyDescent="0.25">
      <c r="A135" s="47">
        <v>12</v>
      </c>
      <c r="B135" s="48">
        <v>4</v>
      </c>
      <c r="C135" s="139" t="s">
        <v>146</v>
      </c>
      <c r="D135" s="166">
        <v>2391</v>
      </c>
      <c r="E135" s="58">
        <v>22</v>
      </c>
      <c r="F135" s="29">
        <f t="shared" si="16"/>
        <v>2.3681377825618945E-2</v>
      </c>
      <c r="G135" s="38">
        <v>12</v>
      </c>
      <c r="H135" s="59">
        <f t="shared" si="17"/>
        <v>34</v>
      </c>
      <c r="I135" s="62">
        <v>179</v>
      </c>
      <c r="J135" s="35">
        <f t="shared" si="12"/>
        <v>0.1615523465703971</v>
      </c>
      <c r="K135" s="37">
        <v>929</v>
      </c>
      <c r="L135" s="59">
        <f t="shared" si="14"/>
        <v>1108</v>
      </c>
      <c r="M135" s="64">
        <f t="shared" si="15"/>
        <v>0.45690721649484534</v>
      </c>
    </row>
    <row r="136" spans="1:13" x14ac:dyDescent="0.25">
      <c r="A136" s="47">
        <v>12</v>
      </c>
      <c r="B136" s="48">
        <v>5</v>
      </c>
      <c r="C136" s="139" t="s">
        <v>147</v>
      </c>
      <c r="D136" s="166">
        <v>1419</v>
      </c>
      <c r="E136" s="58">
        <v>20</v>
      </c>
      <c r="F136" s="29">
        <f t="shared" si="16"/>
        <v>3.5026269702276708E-2</v>
      </c>
      <c r="G136" s="38">
        <v>0</v>
      </c>
      <c r="H136" s="59">
        <f t="shared" si="17"/>
        <v>20</v>
      </c>
      <c r="I136" s="62">
        <v>62</v>
      </c>
      <c r="J136" s="35">
        <f t="shared" ref="J136:J158" si="18">I136/L136</f>
        <v>9.7946287519747238E-2</v>
      </c>
      <c r="K136" s="37">
        <v>571</v>
      </c>
      <c r="L136" s="59">
        <f t="shared" si="14"/>
        <v>633</v>
      </c>
      <c r="M136" s="64">
        <f t="shared" ref="M136:M158" si="19">L136/SUM(H136,D136)</f>
        <v>0.43988881167477417</v>
      </c>
    </row>
    <row r="137" spans="1:13" x14ac:dyDescent="0.25">
      <c r="A137" s="47">
        <v>12</v>
      </c>
      <c r="B137" s="48">
        <v>6</v>
      </c>
      <c r="C137" s="139" t="s">
        <v>148</v>
      </c>
      <c r="D137" s="166">
        <v>2399</v>
      </c>
      <c r="E137" s="58">
        <v>34</v>
      </c>
      <c r="F137" s="29">
        <f t="shared" si="16"/>
        <v>3.2288698955365625E-2</v>
      </c>
      <c r="G137" s="38">
        <v>4</v>
      </c>
      <c r="H137" s="59">
        <f t="shared" si="17"/>
        <v>38</v>
      </c>
      <c r="I137" s="62">
        <v>152</v>
      </c>
      <c r="J137" s="35">
        <f t="shared" si="18"/>
        <v>0.12614107883817427</v>
      </c>
      <c r="K137" s="37">
        <v>1053</v>
      </c>
      <c r="L137" s="59">
        <f t="shared" si="14"/>
        <v>1205</v>
      </c>
      <c r="M137" s="64">
        <f t="shared" si="19"/>
        <v>0.49446040213377102</v>
      </c>
    </row>
    <row r="138" spans="1:13" x14ac:dyDescent="0.25">
      <c r="A138" s="47">
        <v>12</v>
      </c>
      <c r="B138" s="48">
        <v>7</v>
      </c>
      <c r="C138" s="139" t="s">
        <v>149</v>
      </c>
      <c r="D138" s="166">
        <v>2751</v>
      </c>
      <c r="E138" s="58">
        <v>35</v>
      </c>
      <c r="F138" s="29">
        <f t="shared" si="16"/>
        <v>2.7365129007036748E-2</v>
      </c>
      <c r="G138" s="38">
        <v>3</v>
      </c>
      <c r="H138" s="59">
        <f t="shared" si="17"/>
        <v>38</v>
      </c>
      <c r="I138" s="62">
        <v>158</v>
      </c>
      <c r="J138" s="35">
        <f t="shared" si="18"/>
        <v>0.10995128740431455</v>
      </c>
      <c r="K138" s="37">
        <v>1279</v>
      </c>
      <c r="L138" s="59">
        <f t="shared" si="14"/>
        <v>1437</v>
      </c>
      <c r="M138" s="64">
        <f t="shared" si="19"/>
        <v>0.51523843671566871</v>
      </c>
    </row>
    <row r="139" spans="1:13" x14ac:dyDescent="0.25">
      <c r="A139" s="47">
        <v>12</v>
      </c>
      <c r="B139" s="48">
        <v>8</v>
      </c>
      <c r="C139" s="139" t="s">
        <v>150</v>
      </c>
      <c r="D139" s="166">
        <v>1859</v>
      </c>
      <c r="E139" s="58">
        <v>15</v>
      </c>
      <c r="F139" s="29">
        <f t="shared" si="16"/>
        <v>1.6286644951140065E-2</v>
      </c>
      <c r="G139" s="38">
        <v>1</v>
      </c>
      <c r="H139" s="59">
        <f t="shared" si="17"/>
        <v>16</v>
      </c>
      <c r="I139" s="62">
        <v>105</v>
      </c>
      <c r="J139" s="35">
        <f t="shared" si="18"/>
        <v>0.1023391812865497</v>
      </c>
      <c r="K139" s="37">
        <v>921</v>
      </c>
      <c r="L139" s="59">
        <f t="shared" si="14"/>
        <v>1026</v>
      </c>
      <c r="M139" s="64">
        <f t="shared" si="19"/>
        <v>0.54720000000000002</v>
      </c>
    </row>
    <row r="140" spans="1:13" x14ac:dyDescent="0.25">
      <c r="A140" s="47">
        <v>12</v>
      </c>
      <c r="B140" s="48">
        <v>9</v>
      </c>
      <c r="C140" s="139" t="s">
        <v>151</v>
      </c>
      <c r="D140" s="166">
        <v>1574</v>
      </c>
      <c r="E140" s="58">
        <v>27</v>
      </c>
      <c r="F140" s="29">
        <f t="shared" si="16"/>
        <v>4.3408360128617367E-2</v>
      </c>
      <c r="G140" s="38">
        <v>4</v>
      </c>
      <c r="H140" s="59">
        <f t="shared" si="17"/>
        <v>31</v>
      </c>
      <c r="I140" s="62">
        <v>103</v>
      </c>
      <c r="J140" s="35">
        <f t="shared" si="18"/>
        <v>0.14206896551724138</v>
      </c>
      <c r="K140" s="37">
        <v>622</v>
      </c>
      <c r="L140" s="59">
        <f t="shared" si="14"/>
        <v>725</v>
      </c>
      <c r="M140" s="64">
        <f t="shared" si="19"/>
        <v>0.45171339563862928</v>
      </c>
    </row>
    <row r="141" spans="1:13" x14ac:dyDescent="0.25">
      <c r="A141" s="47">
        <v>12</v>
      </c>
      <c r="B141" s="48">
        <v>10</v>
      </c>
      <c r="C141" s="139" t="s">
        <v>152</v>
      </c>
      <c r="D141" s="166">
        <v>2261</v>
      </c>
      <c r="E141" s="58">
        <v>29</v>
      </c>
      <c r="F141" s="29">
        <f t="shared" si="16"/>
        <v>2.9743589743589743E-2</v>
      </c>
      <c r="G141" s="38">
        <v>9</v>
      </c>
      <c r="H141" s="59">
        <f t="shared" si="17"/>
        <v>38</v>
      </c>
      <c r="I141" s="62">
        <v>168</v>
      </c>
      <c r="J141" s="35">
        <f t="shared" si="18"/>
        <v>0.14698162729658792</v>
      </c>
      <c r="K141" s="37">
        <v>975</v>
      </c>
      <c r="L141" s="59">
        <f t="shared" si="14"/>
        <v>1143</v>
      </c>
      <c r="M141" s="64">
        <f t="shared" si="19"/>
        <v>0.49717268377555457</v>
      </c>
    </row>
    <row r="142" spans="1:13" x14ac:dyDescent="0.25">
      <c r="A142" s="47">
        <v>12</v>
      </c>
      <c r="B142" s="48">
        <v>11</v>
      </c>
      <c r="C142" s="139" t="s">
        <v>153</v>
      </c>
      <c r="D142" s="166">
        <v>2638</v>
      </c>
      <c r="E142" s="58">
        <v>27</v>
      </c>
      <c r="F142" s="29">
        <f t="shared" si="16"/>
        <v>2.9157667386609073E-2</v>
      </c>
      <c r="G142" s="38">
        <v>1</v>
      </c>
      <c r="H142" s="59">
        <f t="shared" si="17"/>
        <v>28</v>
      </c>
      <c r="I142" s="62">
        <v>99</v>
      </c>
      <c r="J142" s="35">
        <f t="shared" si="18"/>
        <v>9.6585365853658539E-2</v>
      </c>
      <c r="K142" s="37">
        <v>926</v>
      </c>
      <c r="L142" s="59">
        <f t="shared" si="14"/>
        <v>1025</v>
      </c>
      <c r="M142" s="64">
        <f t="shared" si="19"/>
        <v>0.38447111777944487</v>
      </c>
    </row>
    <row r="143" spans="1:13" ht="16.5" thickBot="1" x14ac:dyDescent="0.3">
      <c r="A143" s="47">
        <v>12</v>
      </c>
      <c r="B143" s="48">
        <v>12</v>
      </c>
      <c r="C143" s="140" t="s">
        <v>154</v>
      </c>
      <c r="D143" s="166">
        <v>1054</v>
      </c>
      <c r="E143" s="66">
        <v>6</v>
      </c>
      <c r="F143" s="30">
        <f t="shared" si="16"/>
        <v>2.0761245674740483E-2</v>
      </c>
      <c r="G143" s="67">
        <v>0</v>
      </c>
      <c r="H143" s="68">
        <f t="shared" si="17"/>
        <v>6</v>
      </c>
      <c r="I143" s="69">
        <v>24</v>
      </c>
      <c r="J143" s="36">
        <f t="shared" si="18"/>
        <v>7.6677316293929709E-2</v>
      </c>
      <c r="K143" s="70">
        <v>289</v>
      </c>
      <c r="L143" s="68">
        <f t="shared" si="14"/>
        <v>313</v>
      </c>
      <c r="M143" s="71">
        <f t="shared" si="19"/>
        <v>0.29528301886792452</v>
      </c>
    </row>
    <row r="144" spans="1:13" s="13" customFormat="1" ht="19.5" thickBot="1" x14ac:dyDescent="0.35">
      <c r="A144" s="53"/>
      <c r="B144" s="54"/>
      <c r="C144" s="137" t="s">
        <v>155</v>
      </c>
      <c r="D144" s="79">
        <f>SUM(D132:D143)</f>
        <v>24770</v>
      </c>
      <c r="E144" s="80">
        <f>SUM(E132:E143)</f>
        <v>324</v>
      </c>
      <c r="F144" s="81">
        <f t="shared" si="16"/>
        <v>3.0574690950268945E-2</v>
      </c>
      <c r="G144" s="82">
        <f>SUM(G132:G143)</f>
        <v>40</v>
      </c>
      <c r="H144" s="83">
        <f>SUM(E144,G144)</f>
        <v>364</v>
      </c>
      <c r="I144" s="84">
        <f>SUM(I132:I143)</f>
        <v>1570</v>
      </c>
      <c r="J144" s="85">
        <f t="shared" si="18"/>
        <v>0.12903756061477767</v>
      </c>
      <c r="K144" s="86">
        <f>SUM(K132:K143)</f>
        <v>10597</v>
      </c>
      <c r="L144" s="87">
        <f t="shared" si="14"/>
        <v>12167</v>
      </c>
      <c r="M144" s="88">
        <f t="shared" si="19"/>
        <v>0.48408530277711465</v>
      </c>
    </row>
    <row r="145" spans="1:13" x14ac:dyDescent="0.25">
      <c r="A145" s="47">
        <v>13</v>
      </c>
      <c r="B145" s="48">
        <v>1</v>
      </c>
      <c r="C145" s="138" t="s">
        <v>156</v>
      </c>
      <c r="D145" s="166">
        <v>2063</v>
      </c>
      <c r="E145" s="72">
        <v>24</v>
      </c>
      <c r="F145" s="28">
        <f t="shared" si="16"/>
        <v>3.0612244897959183E-2</v>
      </c>
      <c r="G145" s="73">
        <v>1</v>
      </c>
      <c r="H145" s="74">
        <f t="shared" si="17"/>
        <v>25</v>
      </c>
      <c r="I145" s="75">
        <v>91</v>
      </c>
      <c r="J145" s="34">
        <f t="shared" si="18"/>
        <v>0.104</v>
      </c>
      <c r="K145" s="76">
        <v>784</v>
      </c>
      <c r="L145" s="74">
        <f t="shared" si="14"/>
        <v>875</v>
      </c>
      <c r="M145" s="77">
        <f t="shared" si="19"/>
        <v>0.41906130268199232</v>
      </c>
    </row>
    <row r="146" spans="1:13" x14ac:dyDescent="0.25">
      <c r="A146" s="47">
        <v>13</v>
      </c>
      <c r="B146" s="48">
        <v>2</v>
      </c>
      <c r="C146" s="139" t="s">
        <v>157</v>
      </c>
      <c r="D146" s="166">
        <v>1577</v>
      </c>
      <c r="E146" s="58">
        <v>8</v>
      </c>
      <c r="F146" s="29">
        <f t="shared" si="16"/>
        <v>1.3377926421404682E-2</v>
      </c>
      <c r="G146" s="38">
        <v>3</v>
      </c>
      <c r="H146" s="59">
        <f t="shared" si="17"/>
        <v>11</v>
      </c>
      <c r="I146" s="62">
        <v>88</v>
      </c>
      <c r="J146" s="35">
        <f t="shared" si="18"/>
        <v>0.1282798833819242</v>
      </c>
      <c r="K146" s="37">
        <v>598</v>
      </c>
      <c r="L146" s="59">
        <f t="shared" si="14"/>
        <v>686</v>
      </c>
      <c r="M146" s="64">
        <f t="shared" si="19"/>
        <v>0.43198992443324935</v>
      </c>
    </row>
    <row r="147" spans="1:13" x14ac:dyDescent="0.25">
      <c r="A147" s="47">
        <v>13</v>
      </c>
      <c r="B147" s="48">
        <v>3</v>
      </c>
      <c r="C147" s="139" t="s">
        <v>158</v>
      </c>
      <c r="D147" s="166">
        <v>1798</v>
      </c>
      <c r="E147" s="58">
        <v>37</v>
      </c>
      <c r="F147" s="29">
        <f t="shared" si="16"/>
        <v>6.3683304647160072E-2</v>
      </c>
      <c r="G147" s="38">
        <v>0</v>
      </c>
      <c r="H147" s="59">
        <f t="shared" si="17"/>
        <v>37</v>
      </c>
      <c r="I147" s="62">
        <v>80</v>
      </c>
      <c r="J147" s="35">
        <f t="shared" si="18"/>
        <v>0.12102874432677761</v>
      </c>
      <c r="K147" s="37">
        <v>581</v>
      </c>
      <c r="L147" s="59">
        <f t="shared" si="14"/>
        <v>661</v>
      </c>
      <c r="M147" s="64">
        <f t="shared" si="19"/>
        <v>0.36021798365122615</v>
      </c>
    </row>
    <row r="148" spans="1:13" x14ac:dyDescent="0.25">
      <c r="A148" s="47">
        <v>13</v>
      </c>
      <c r="B148" s="48">
        <v>4</v>
      </c>
      <c r="C148" s="139" t="s">
        <v>159</v>
      </c>
      <c r="D148" s="166">
        <v>1678</v>
      </c>
      <c r="E148" s="58">
        <v>17</v>
      </c>
      <c r="F148" s="29">
        <f t="shared" si="16"/>
        <v>2.6687598116169546E-2</v>
      </c>
      <c r="G148" s="38">
        <v>1</v>
      </c>
      <c r="H148" s="59">
        <f t="shared" si="17"/>
        <v>18</v>
      </c>
      <c r="I148" s="62">
        <v>98</v>
      </c>
      <c r="J148" s="35">
        <f t="shared" si="18"/>
        <v>0.13333333333333333</v>
      </c>
      <c r="K148" s="37">
        <v>637</v>
      </c>
      <c r="L148" s="59">
        <f t="shared" si="14"/>
        <v>735</v>
      </c>
      <c r="M148" s="64">
        <f t="shared" si="19"/>
        <v>0.43337264150943394</v>
      </c>
    </row>
    <row r="149" spans="1:13" x14ac:dyDescent="0.25">
      <c r="A149" s="47">
        <v>13</v>
      </c>
      <c r="B149" s="48">
        <v>5</v>
      </c>
      <c r="C149" s="139" t="s">
        <v>160</v>
      </c>
      <c r="D149" s="166">
        <v>1853</v>
      </c>
      <c r="E149" s="58">
        <v>14</v>
      </c>
      <c r="F149" s="29">
        <f t="shared" si="16"/>
        <v>2.3529411764705882E-2</v>
      </c>
      <c r="G149" s="38">
        <v>0</v>
      </c>
      <c r="H149" s="59">
        <f t="shared" si="17"/>
        <v>14</v>
      </c>
      <c r="I149" s="62">
        <v>79</v>
      </c>
      <c r="J149" s="35">
        <f t="shared" si="18"/>
        <v>0.1172106824925816</v>
      </c>
      <c r="K149" s="37">
        <v>595</v>
      </c>
      <c r="L149" s="59">
        <f t="shared" si="14"/>
        <v>674</v>
      </c>
      <c r="M149" s="64">
        <f t="shared" si="19"/>
        <v>0.36100696304231389</v>
      </c>
    </row>
    <row r="150" spans="1:13" x14ac:dyDescent="0.25">
      <c r="A150" s="47">
        <v>13</v>
      </c>
      <c r="B150" s="48">
        <v>6</v>
      </c>
      <c r="C150" s="139" t="s">
        <v>161</v>
      </c>
      <c r="D150" s="166">
        <v>1166</v>
      </c>
      <c r="E150" s="58">
        <v>9</v>
      </c>
      <c r="F150" s="29">
        <f t="shared" si="16"/>
        <v>2.0737327188940093E-2</v>
      </c>
      <c r="G150" s="38">
        <v>0</v>
      </c>
      <c r="H150" s="59">
        <f t="shared" si="17"/>
        <v>9</v>
      </c>
      <c r="I150" s="62">
        <v>55</v>
      </c>
      <c r="J150" s="35">
        <f t="shared" si="18"/>
        <v>0.11247443762781185</v>
      </c>
      <c r="K150" s="37">
        <v>434</v>
      </c>
      <c r="L150" s="59">
        <f t="shared" ref="L150:L158" si="20">SUM(I150,K150)</f>
        <v>489</v>
      </c>
      <c r="M150" s="64">
        <f t="shared" si="19"/>
        <v>0.41617021276595745</v>
      </c>
    </row>
    <row r="151" spans="1:13" x14ac:dyDescent="0.25">
      <c r="A151" s="47">
        <v>13</v>
      </c>
      <c r="B151" s="48">
        <v>7</v>
      </c>
      <c r="C151" s="139" t="s">
        <v>162</v>
      </c>
      <c r="D151" s="166">
        <v>2721</v>
      </c>
      <c r="E151" s="58">
        <v>19</v>
      </c>
      <c r="F151" s="29">
        <f t="shared" si="16"/>
        <v>2.1372328458942633E-2</v>
      </c>
      <c r="G151" s="38">
        <v>0</v>
      </c>
      <c r="H151" s="59">
        <f t="shared" si="17"/>
        <v>19</v>
      </c>
      <c r="I151" s="62">
        <v>111</v>
      </c>
      <c r="J151" s="35">
        <f t="shared" si="18"/>
        <v>0.111</v>
      </c>
      <c r="K151" s="37">
        <v>889</v>
      </c>
      <c r="L151" s="59">
        <f t="shared" si="20"/>
        <v>1000</v>
      </c>
      <c r="M151" s="64">
        <f t="shared" si="19"/>
        <v>0.36496350364963503</v>
      </c>
    </row>
    <row r="152" spans="1:13" x14ac:dyDescent="0.25">
      <c r="A152" s="47">
        <v>13</v>
      </c>
      <c r="B152" s="48">
        <v>8</v>
      </c>
      <c r="C152" s="139" t="s">
        <v>163</v>
      </c>
      <c r="D152" s="166">
        <v>2101</v>
      </c>
      <c r="E152" s="58">
        <v>19</v>
      </c>
      <c r="F152" s="29">
        <f t="shared" si="16"/>
        <v>3.0206677265500796E-2</v>
      </c>
      <c r="G152" s="38">
        <v>0</v>
      </c>
      <c r="H152" s="59">
        <f t="shared" si="17"/>
        <v>19</v>
      </c>
      <c r="I152" s="62">
        <v>76</v>
      </c>
      <c r="J152" s="35">
        <f t="shared" si="18"/>
        <v>0.10780141843971631</v>
      </c>
      <c r="K152" s="37">
        <v>629</v>
      </c>
      <c r="L152" s="59">
        <f t="shared" si="20"/>
        <v>705</v>
      </c>
      <c r="M152" s="64">
        <f t="shared" si="19"/>
        <v>0.33254716981132076</v>
      </c>
    </row>
    <row r="153" spans="1:13" x14ac:dyDescent="0.25">
      <c r="A153" s="47">
        <v>13</v>
      </c>
      <c r="B153" s="48">
        <v>9</v>
      </c>
      <c r="C153" s="139" t="s">
        <v>164</v>
      </c>
      <c r="D153" s="166">
        <v>1755</v>
      </c>
      <c r="E153" s="58">
        <v>15</v>
      </c>
      <c r="F153" s="29">
        <f t="shared" si="16"/>
        <v>2.1865889212827987E-2</v>
      </c>
      <c r="G153" s="38">
        <v>0</v>
      </c>
      <c r="H153" s="59">
        <f t="shared" si="17"/>
        <v>15</v>
      </c>
      <c r="I153" s="62">
        <v>64</v>
      </c>
      <c r="J153" s="35">
        <f t="shared" si="18"/>
        <v>8.533333333333333E-2</v>
      </c>
      <c r="K153" s="37">
        <v>686</v>
      </c>
      <c r="L153" s="59">
        <f t="shared" si="20"/>
        <v>750</v>
      </c>
      <c r="M153" s="64">
        <f t="shared" si="19"/>
        <v>0.42372881355932202</v>
      </c>
    </row>
    <row r="154" spans="1:13" x14ac:dyDescent="0.25">
      <c r="A154" s="47">
        <v>13</v>
      </c>
      <c r="B154" s="48">
        <v>10</v>
      </c>
      <c r="C154" s="139" t="s">
        <v>165</v>
      </c>
      <c r="D154" s="166">
        <v>2197</v>
      </c>
      <c r="E154" s="58">
        <v>21</v>
      </c>
      <c r="F154" s="29">
        <f t="shared" si="16"/>
        <v>2.3026315789473683E-2</v>
      </c>
      <c r="G154" s="38">
        <v>2</v>
      </c>
      <c r="H154" s="59">
        <f t="shared" si="17"/>
        <v>23</v>
      </c>
      <c r="I154" s="62">
        <v>101</v>
      </c>
      <c r="J154" s="35">
        <f t="shared" si="18"/>
        <v>9.970384995064166E-2</v>
      </c>
      <c r="K154" s="37">
        <v>912</v>
      </c>
      <c r="L154" s="59">
        <f t="shared" si="20"/>
        <v>1013</v>
      </c>
      <c r="M154" s="64">
        <f t="shared" si="19"/>
        <v>0.45630630630630631</v>
      </c>
    </row>
    <row r="155" spans="1:13" x14ac:dyDescent="0.25">
      <c r="A155" s="47">
        <v>13</v>
      </c>
      <c r="B155" s="48">
        <v>11</v>
      </c>
      <c r="C155" s="139" t="s">
        <v>166</v>
      </c>
      <c r="D155" s="166">
        <v>2678</v>
      </c>
      <c r="E155" s="58">
        <v>18</v>
      </c>
      <c r="F155" s="29">
        <f t="shared" si="16"/>
        <v>1.5873015873015872E-2</v>
      </c>
      <c r="G155" s="38">
        <v>1</v>
      </c>
      <c r="H155" s="59">
        <f t="shared" si="17"/>
        <v>19</v>
      </c>
      <c r="I155" s="62">
        <v>165</v>
      </c>
      <c r="J155" s="35">
        <f t="shared" si="18"/>
        <v>0.12702078521939955</v>
      </c>
      <c r="K155" s="37">
        <v>1134</v>
      </c>
      <c r="L155" s="59">
        <f t="shared" si="20"/>
        <v>1299</v>
      </c>
      <c r="M155" s="64">
        <f t="shared" si="19"/>
        <v>0.48164627363737483</v>
      </c>
    </row>
    <row r="156" spans="1:13" x14ac:dyDescent="0.25">
      <c r="A156" s="47">
        <v>13</v>
      </c>
      <c r="B156" s="48">
        <v>12</v>
      </c>
      <c r="C156" s="139" t="s">
        <v>167</v>
      </c>
      <c r="D156" s="166">
        <v>1131</v>
      </c>
      <c r="E156" s="58">
        <v>12</v>
      </c>
      <c r="F156" s="29">
        <f t="shared" si="16"/>
        <v>2.5369978858350951E-2</v>
      </c>
      <c r="G156" s="38">
        <v>2</v>
      </c>
      <c r="H156" s="59">
        <f t="shared" si="17"/>
        <v>14</v>
      </c>
      <c r="I156" s="62">
        <v>57</v>
      </c>
      <c r="J156" s="35">
        <f t="shared" si="18"/>
        <v>0.10754716981132076</v>
      </c>
      <c r="K156" s="37">
        <v>473</v>
      </c>
      <c r="L156" s="59">
        <f t="shared" si="20"/>
        <v>530</v>
      </c>
      <c r="M156" s="64">
        <f t="shared" si="19"/>
        <v>0.46288209606986902</v>
      </c>
    </row>
    <row r="157" spans="1:13" ht="16.5" thickBot="1" x14ac:dyDescent="0.3">
      <c r="A157" s="47">
        <v>13</v>
      </c>
      <c r="B157" s="48">
        <v>13</v>
      </c>
      <c r="C157" s="140" t="s">
        <v>168</v>
      </c>
      <c r="D157" s="166">
        <v>1362</v>
      </c>
      <c r="E157" s="66">
        <v>29</v>
      </c>
      <c r="F157" s="30">
        <f t="shared" si="16"/>
        <v>5.5028462998102469E-2</v>
      </c>
      <c r="G157" s="67">
        <v>5</v>
      </c>
      <c r="H157" s="68">
        <f t="shared" si="17"/>
        <v>34</v>
      </c>
      <c r="I157" s="69">
        <v>84</v>
      </c>
      <c r="J157" s="36">
        <f t="shared" si="18"/>
        <v>0.13747954173486088</v>
      </c>
      <c r="K157" s="70">
        <v>527</v>
      </c>
      <c r="L157" s="68">
        <f t="shared" si="20"/>
        <v>611</v>
      </c>
      <c r="M157" s="71">
        <f t="shared" si="19"/>
        <v>0.43767908309455589</v>
      </c>
    </row>
    <row r="158" spans="1:13" s="13" customFormat="1" ht="19.5" thickBot="1" x14ac:dyDescent="0.3">
      <c r="A158" s="55"/>
      <c r="B158" s="56"/>
      <c r="C158" s="144" t="s">
        <v>169</v>
      </c>
      <c r="D158" s="89">
        <f>SUM(D145:D157)</f>
        <v>24080</v>
      </c>
      <c r="E158" s="90">
        <f>SUM(E145:E157)</f>
        <v>242</v>
      </c>
      <c r="F158" s="91">
        <f t="shared" si="16"/>
        <v>2.7255321545219056E-2</v>
      </c>
      <c r="G158" s="92">
        <f>SUM(G145:G157)</f>
        <v>15</v>
      </c>
      <c r="H158" s="93">
        <f>SUM(E158,G158)</f>
        <v>257</v>
      </c>
      <c r="I158" s="94">
        <f>SUM(I145:I157)</f>
        <v>1149</v>
      </c>
      <c r="J158" s="95">
        <f t="shared" si="18"/>
        <v>0.11457917830075788</v>
      </c>
      <c r="K158" s="96">
        <f>SUM(K145:K157)</f>
        <v>8879</v>
      </c>
      <c r="L158" s="97">
        <f t="shared" si="20"/>
        <v>10028</v>
      </c>
      <c r="M158" s="98">
        <f t="shared" si="19"/>
        <v>0.41204749969182725</v>
      </c>
    </row>
    <row r="159" spans="1:13" x14ac:dyDescent="0.25">
      <c r="I159" s="14"/>
    </row>
    <row r="160" spans="1:13" ht="16.5" thickBot="1" x14ac:dyDescent="0.3">
      <c r="I160" s="14"/>
    </row>
    <row r="161" spans="3:13" x14ac:dyDescent="0.25">
      <c r="C161" s="112" t="s">
        <v>31</v>
      </c>
      <c r="D161" s="114">
        <f>D20</f>
        <v>20690</v>
      </c>
      <c r="E161" s="116">
        <f t="shared" ref="E161:M161" si="21">E20</f>
        <v>230</v>
      </c>
      <c r="F161" s="111">
        <f t="shared" si="21"/>
        <v>5.9232552150399173E-2</v>
      </c>
      <c r="G161" s="110">
        <f t="shared" si="21"/>
        <v>19</v>
      </c>
      <c r="H161" s="117">
        <f t="shared" si="21"/>
        <v>249</v>
      </c>
      <c r="I161" s="116">
        <f t="shared" si="21"/>
        <v>617</v>
      </c>
      <c r="J161" s="111">
        <f t="shared" si="21"/>
        <v>0.1371111111111111</v>
      </c>
      <c r="K161" s="110">
        <f t="shared" si="21"/>
        <v>3883</v>
      </c>
      <c r="L161" s="117">
        <f t="shared" si="21"/>
        <v>4500</v>
      </c>
      <c r="M161" s="120">
        <f t="shared" si="21"/>
        <v>0.21490997659869143</v>
      </c>
    </row>
    <row r="162" spans="3:13" x14ac:dyDescent="0.25">
      <c r="C162" s="113" t="s">
        <v>41</v>
      </c>
      <c r="D162" s="115">
        <f>D30</f>
        <v>11723</v>
      </c>
      <c r="E162" s="118">
        <f t="shared" ref="E162:M162" si="22">E30</f>
        <v>372</v>
      </c>
      <c r="F162" s="41">
        <f t="shared" si="22"/>
        <v>0.20770519262981574</v>
      </c>
      <c r="G162" s="40">
        <f t="shared" si="22"/>
        <v>22</v>
      </c>
      <c r="H162" s="119">
        <f t="shared" si="22"/>
        <v>394</v>
      </c>
      <c r="I162" s="118">
        <f t="shared" si="22"/>
        <v>284</v>
      </c>
      <c r="J162" s="41">
        <f t="shared" si="22"/>
        <v>0.13686746987951806</v>
      </c>
      <c r="K162" s="40">
        <f t="shared" si="22"/>
        <v>1791</v>
      </c>
      <c r="L162" s="119">
        <f t="shared" si="22"/>
        <v>2075</v>
      </c>
      <c r="M162" s="121">
        <f t="shared" si="22"/>
        <v>0.17124700833539655</v>
      </c>
    </row>
    <row r="163" spans="3:13" x14ac:dyDescent="0.25">
      <c r="C163" s="113" t="s">
        <v>54</v>
      </c>
      <c r="D163" s="115">
        <f>D43</f>
        <v>22517</v>
      </c>
      <c r="E163" s="118">
        <f t="shared" ref="E163:M163" si="23">E43</f>
        <v>409</v>
      </c>
      <c r="F163" s="41">
        <f t="shared" si="23"/>
        <v>9.7357771959057371E-2</v>
      </c>
      <c r="G163" s="40">
        <f t="shared" si="23"/>
        <v>34</v>
      </c>
      <c r="H163" s="119">
        <f t="shared" si="23"/>
        <v>443</v>
      </c>
      <c r="I163" s="118">
        <f t="shared" si="23"/>
        <v>1498</v>
      </c>
      <c r="J163" s="41">
        <f t="shared" si="23"/>
        <v>0.26285313212844358</v>
      </c>
      <c r="K163" s="40">
        <f t="shared" si="23"/>
        <v>4201</v>
      </c>
      <c r="L163" s="119">
        <f t="shared" si="23"/>
        <v>5699</v>
      </c>
      <c r="M163" s="121">
        <f t="shared" si="23"/>
        <v>0.24821428571428572</v>
      </c>
    </row>
    <row r="164" spans="3:13" x14ac:dyDescent="0.25">
      <c r="C164" s="113" t="s">
        <v>64</v>
      </c>
      <c r="D164" s="115">
        <f>D53</f>
        <v>16605</v>
      </c>
      <c r="E164" s="118">
        <f t="shared" ref="E164:M164" si="24">E53</f>
        <v>120</v>
      </c>
      <c r="F164" s="41">
        <f t="shared" si="24"/>
        <v>3.8847523470378766E-2</v>
      </c>
      <c r="G164" s="40">
        <f t="shared" si="24"/>
        <v>9</v>
      </c>
      <c r="H164" s="119">
        <f t="shared" si="24"/>
        <v>129</v>
      </c>
      <c r="I164" s="118">
        <f t="shared" si="24"/>
        <v>341</v>
      </c>
      <c r="J164" s="41">
        <f t="shared" si="24"/>
        <v>9.9416909620991256E-2</v>
      </c>
      <c r="K164" s="40">
        <f t="shared" si="24"/>
        <v>3089</v>
      </c>
      <c r="L164" s="119">
        <f t="shared" si="24"/>
        <v>3430</v>
      </c>
      <c r="M164" s="121">
        <f t="shared" si="24"/>
        <v>0.20497191346958288</v>
      </c>
    </row>
    <row r="165" spans="3:13" x14ac:dyDescent="0.25">
      <c r="C165" s="113" t="s">
        <v>74</v>
      </c>
      <c r="D165" s="115">
        <f>D63</f>
        <v>14782</v>
      </c>
      <c r="E165" s="118">
        <f t="shared" ref="E165:M165" si="25">E63</f>
        <v>141</v>
      </c>
      <c r="F165" s="41">
        <f t="shared" si="25"/>
        <v>5.3673391701560713E-2</v>
      </c>
      <c r="G165" s="40">
        <f t="shared" si="25"/>
        <v>62</v>
      </c>
      <c r="H165" s="119">
        <f t="shared" si="25"/>
        <v>203</v>
      </c>
      <c r="I165" s="118">
        <f t="shared" si="25"/>
        <v>567</v>
      </c>
      <c r="J165" s="41">
        <f t="shared" si="25"/>
        <v>0.17752035065748278</v>
      </c>
      <c r="K165" s="40">
        <f t="shared" si="25"/>
        <v>2627</v>
      </c>
      <c r="L165" s="119">
        <f t="shared" si="25"/>
        <v>3194</v>
      </c>
      <c r="M165" s="121">
        <f t="shared" si="25"/>
        <v>0.21314647981314647</v>
      </c>
    </row>
    <row r="166" spans="3:13" x14ac:dyDescent="0.25">
      <c r="C166" s="113" t="s">
        <v>84</v>
      </c>
      <c r="D166" s="115">
        <f>D73</f>
        <v>15644</v>
      </c>
      <c r="E166" s="118">
        <f t="shared" ref="E166:M166" si="26">E73</f>
        <v>211</v>
      </c>
      <c r="F166" s="41">
        <f t="shared" si="26"/>
        <v>0.10378750614854894</v>
      </c>
      <c r="G166" s="40">
        <f t="shared" si="26"/>
        <v>596</v>
      </c>
      <c r="H166" s="119">
        <f t="shared" si="26"/>
        <v>807</v>
      </c>
      <c r="I166" s="118">
        <f t="shared" si="26"/>
        <v>3153</v>
      </c>
      <c r="J166" s="41">
        <f t="shared" si="26"/>
        <v>0.60798303123794828</v>
      </c>
      <c r="K166" s="40">
        <f t="shared" si="26"/>
        <v>2033</v>
      </c>
      <c r="L166" s="119">
        <f t="shared" si="26"/>
        <v>5186</v>
      </c>
      <c r="M166" s="121">
        <f t="shared" si="26"/>
        <v>0.31523919518570298</v>
      </c>
    </row>
    <row r="167" spans="3:13" x14ac:dyDescent="0.25">
      <c r="C167" s="113" t="s">
        <v>97</v>
      </c>
      <c r="D167" s="115">
        <f>D86</f>
        <v>20787</v>
      </c>
      <c r="E167" s="118">
        <f t="shared" ref="E167:M167" si="27">E86</f>
        <v>458</v>
      </c>
      <c r="F167" s="41">
        <f t="shared" si="27"/>
        <v>7.07773141709164E-2</v>
      </c>
      <c r="G167" s="40">
        <f t="shared" si="27"/>
        <v>57</v>
      </c>
      <c r="H167" s="119">
        <f t="shared" si="27"/>
        <v>515</v>
      </c>
      <c r="I167" s="118">
        <f t="shared" si="27"/>
        <v>1527</v>
      </c>
      <c r="J167" s="41">
        <f t="shared" si="27"/>
        <v>0.19092273068267065</v>
      </c>
      <c r="K167" s="40">
        <f t="shared" si="27"/>
        <v>6471</v>
      </c>
      <c r="L167" s="119">
        <f t="shared" si="27"/>
        <v>7998</v>
      </c>
      <c r="M167" s="121">
        <f t="shared" si="27"/>
        <v>0.37545770350201857</v>
      </c>
    </row>
    <row r="168" spans="3:13" x14ac:dyDescent="0.25">
      <c r="C168" s="113" t="s">
        <v>109</v>
      </c>
      <c r="D168" s="115">
        <f>D98</f>
        <v>18642</v>
      </c>
      <c r="E168" s="118">
        <f t="shared" ref="E168:M168" si="28">E98</f>
        <v>340</v>
      </c>
      <c r="F168" s="41">
        <f t="shared" si="28"/>
        <v>4.6864231564438322E-2</v>
      </c>
      <c r="G168" s="40">
        <f t="shared" si="28"/>
        <v>24</v>
      </c>
      <c r="H168" s="119">
        <f t="shared" si="28"/>
        <v>364</v>
      </c>
      <c r="I168" s="118">
        <f t="shared" si="28"/>
        <v>813</v>
      </c>
      <c r="J168" s="41">
        <f t="shared" si="28"/>
        <v>0.10076846802181458</v>
      </c>
      <c r="K168" s="40">
        <f t="shared" si="28"/>
        <v>7255</v>
      </c>
      <c r="L168" s="119">
        <f t="shared" si="28"/>
        <v>8068</v>
      </c>
      <c r="M168" s="121">
        <f t="shared" si="28"/>
        <v>0.4244975270967063</v>
      </c>
    </row>
    <row r="169" spans="3:13" x14ac:dyDescent="0.25">
      <c r="C169" s="113" t="s">
        <v>119</v>
      </c>
      <c r="D169" s="115">
        <f>D108</f>
        <v>14445</v>
      </c>
      <c r="E169" s="118">
        <f t="shared" ref="E169:M169" si="29">E108</f>
        <v>211</v>
      </c>
      <c r="F169" s="41">
        <f t="shared" si="29"/>
        <v>5.3553299492385784E-2</v>
      </c>
      <c r="G169" s="40">
        <f t="shared" si="29"/>
        <v>23</v>
      </c>
      <c r="H169" s="119">
        <f t="shared" si="29"/>
        <v>234</v>
      </c>
      <c r="I169" s="118">
        <f t="shared" si="29"/>
        <v>387</v>
      </c>
      <c r="J169" s="41">
        <f t="shared" si="29"/>
        <v>8.9438409983822506E-2</v>
      </c>
      <c r="K169" s="40">
        <f t="shared" si="29"/>
        <v>3940</v>
      </c>
      <c r="L169" s="119">
        <f t="shared" si="29"/>
        <v>4327</v>
      </c>
      <c r="M169" s="121">
        <f t="shared" si="29"/>
        <v>0.29477484842291707</v>
      </c>
    </row>
    <row r="170" spans="3:13" x14ac:dyDescent="0.25">
      <c r="C170" s="113" t="s">
        <v>129</v>
      </c>
      <c r="D170" s="115">
        <f>D118</f>
        <v>18241</v>
      </c>
      <c r="E170" s="118">
        <f t="shared" ref="E170:M170" si="30">E118</f>
        <v>690</v>
      </c>
      <c r="F170" s="41">
        <f t="shared" si="30"/>
        <v>0.13016411997736277</v>
      </c>
      <c r="G170" s="40">
        <f t="shared" si="30"/>
        <v>161</v>
      </c>
      <c r="H170" s="119">
        <f t="shared" si="30"/>
        <v>851</v>
      </c>
      <c r="I170" s="118">
        <f t="shared" si="30"/>
        <v>1015</v>
      </c>
      <c r="J170" s="41">
        <f t="shared" si="30"/>
        <v>0.16070297656744775</v>
      </c>
      <c r="K170" s="40">
        <f t="shared" si="30"/>
        <v>5301</v>
      </c>
      <c r="L170" s="119">
        <f t="shared" si="30"/>
        <v>6316</v>
      </c>
      <c r="M170" s="121">
        <f t="shared" si="30"/>
        <v>0.33081919128430759</v>
      </c>
    </row>
    <row r="171" spans="3:13" x14ac:dyDescent="0.25">
      <c r="C171" s="113" t="s">
        <v>142</v>
      </c>
      <c r="D171" s="115">
        <f>D131</f>
        <v>21102</v>
      </c>
      <c r="E171" s="118">
        <f t="shared" ref="E171:M171" si="31">E131</f>
        <v>108</v>
      </c>
      <c r="F171" s="41">
        <f t="shared" si="31"/>
        <v>2.0141738157403954E-2</v>
      </c>
      <c r="G171" s="40">
        <f t="shared" si="31"/>
        <v>16</v>
      </c>
      <c r="H171" s="119">
        <f t="shared" si="31"/>
        <v>124</v>
      </c>
      <c r="I171" s="118">
        <f t="shared" si="31"/>
        <v>610</v>
      </c>
      <c r="J171" s="41">
        <f t="shared" si="31"/>
        <v>0.10214333556597455</v>
      </c>
      <c r="K171" s="40">
        <f t="shared" si="31"/>
        <v>5362</v>
      </c>
      <c r="L171" s="119">
        <f t="shared" si="31"/>
        <v>5972</v>
      </c>
      <c r="M171" s="121">
        <f t="shared" si="31"/>
        <v>0.28135305757090362</v>
      </c>
    </row>
    <row r="172" spans="3:13" x14ac:dyDescent="0.25">
      <c r="C172" s="113" t="s">
        <v>155</v>
      </c>
      <c r="D172" s="115">
        <f>D144</f>
        <v>24770</v>
      </c>
      <c r="E172" s="118">
        <f t="shared" ref="E172:M172" si="32">E144</f>
        <v>324</v>
      </c>
      <c r="F172" s="41">
        <f t="shared" si="32"/>
        <v>3.0574690950268945E-2</v>
      </c>
      <c r="G172" s="40">
        <f t="shared" si="32"/>
        <v>40</v>
      </c>
      <c r="H172" s="119">
        <f t="shared" si="32"/>
        <v>364</v>
      </c>
      <c r="I172" s="118">
        <f t="shared" si="32"/>
        <v>1570</v>
      </c>
      <c r="J172" s="41">
        <f t="shared" si="32"/>
        <v>0.12903756061477767</v>
      </c>
      <c r="K172" s="40">
        <f t="shared" si="32"/>
        <v>10597</v>
      </c>
      <c r="L172" s="119">
        <f t="shared" si="32"/>
        <v>12167</v>
      </c>
      <c r="M172" s="121">
        <f t="shared" si="32"/>
        <v>0.48408530277711465</v>
      </c>
    </row>
    <row r="173" spans="3:13" ht="16.5" thickBot="1" x14ac:dyDescent="0.3">
      <c r="C173" s="122" t="s">
        <v>169</v>
      </c>
      <c r="D173" s="123">
        <f>D158</f>
        <v>24080</v>
      </c>
      <c r="E173" s="124">
        <f t="shared" ref="E173:M173" si="33">E158</f>
        <v>242</v>
      </c>
      <c r="F173" s="125">
        <f t="shared" si="33"/>
        <v>2.7255321545219056E-2</v>
      </c>
      <c r="G173" s="126">
        <f t="shared" si="33"/>
        <v>15</v>
      </c>
      <c r="H173" s="127">
        <f t="shared" si="33"/>
        <v>257</v>
      </c>
      <c r="I173" s="124">
        <f t="shared" si="33"/>
        <v>1149</v>
      </c>
      <c r="J173" s="125">
        <f t="shared" si="33"/>
        <v>0.11457917830075788</v>
      </c>
      <c r="K173" s="126">
        <f t="shared" si="33"/>
        <v>8879</v>
      </c>
      <c r="L173" s="127">
        <f t="shared" si="33"/>
        <v>10028</v>
      </c>
      <c r="M173" s="128">
        <f t="shared" si="33"/>
        <v>0.41204749969182725</v>
      </c>
    </row>
    <row r="174" spans="3:13" ht="38.25" thickBot="1" x14ac:dyDescent="0.3">
      <c r="C174" s="78" t="s">
        <v>19</v>
      </c>
      <c r="D174" s="79">
        <f>D8</f>
        <v>244028</v>
      </c>
      <c r="E174" s="109">
        <f t="shared" ref="E174:M174" si="34">E8</f>
        <v>3856</v>
      </c>
      <c r="F174" s="81">
        <f t="shared" si="34"/>
        <v>5.893411178529398E-2</v>
      </c>
      <c r="G174" s="82">
        <f t="shared" si="34"/>
        <v>1078</v>
      </c>
      <c r="H174" s="83">
        <f t="shared" si="34"/>
        <v>4934</v>
      </c>
      <c r="I174" s="84">
        <f t="shared" si="34"/>
        <v>13531</v>
      </c>
      <c r="J174" s="85">
        <f t="shared" si="34"/>
        <v>0.17136524822695035</v>
      </c>
      <c r="K174" s="82">
        <f t="shared" si="34"/>
        <v>65429</v>
      </c>
      <c r="L174" s="83">
        <f t="shared" si="34"/>
        <v>78960</v>
      </c>
      <c r="M174" s="88">
        <f t="shared" si="34"/>
        <v>0.31715683517966597</v>
      </c>
    </row>
    <row r="175" spans="3:13" x14ac:dyDescent="0.25">
      <c r="I175" s="14"/>
    </row>
    <row r="176" spans="3:13" ht="16.5" thickBot="1" x14ac:dyDescent="0.3">
      <c r="I176" s="14"/>
    </row>
    <row r="177" spans="3:9" x14ac:dyDescent="0.25">
      <c r="C177" s="145" t="s">
        <v>170</v>
      </c>
      <c r="D177" s="146"/>
      <c r="E177" s="22" t="s">
        <v>171</v>
      </c>
      <c r="F177" s="23" t="s">
        <v>172</v>
      </c>
      <c r="G177" s="19"/>
      <c r="I177" s="14"/>
    </row>
    <row r="178" spans="3:9" x14ac:dyDescent="0.25">
      <c r="C178" s="21" t="s">
        <v>173</v>
      </c>
      <c r="D178" s="20" t="s">
        <v>174</v>
      </c>
      <c r="E178" s="24">
        <v>8969</v>
      </c>
      <c r="F178" s="25">
        <f>E178/E$185</f>
        <v>0.66284827433301308</v>
      </c>
      <c r="G178" s="18"/>
      <c r="I178" s="14"/>
    </row>
    <row r="179" spans="3:9" x14ac:dyDescent="0.25">
      <c r="C179" s="21" t="s">
        <v>175</v>
      </c>
      <c r="D179" s="20" t="s">
        <v>174</v>
      </c>
      <c r="E179" s="24">
        <v>4173</v>
      </c>
      <c r="F179" s="25">
        <f t="shared" ref="F179:F183" si="35">E179/E$185</f>
        <v>0.30840292661296281</v>
      </c>
      <c r="G179" s="18"/>
      <c r="I179" s="14"/>
    </row>
    <row r="180" spans="3:9" x14ac:dyDescent="0.25">
      <c r="C180" s="21" t="s">
        <v>176</v>
      </c>
      <c r="D180" s="20" t="s">
        <v>174</v>
      </c>
      <c r="E180" s="24">
        <v>302</v>
      </c>
      <c r="F180" s="25">
        <f t="shared" si="35"/>
        <v>2.2319119059936443E-2</v>
      </c>
      <c r="G180" s="18"/>
      <c r="I180" s="14"/>
    </row>
    <row r="181" spans="3:9" x14ac:dyDescent="0.25">
      <c r="C181" s="147" t="s">
        <v>177</v>
      </c>
      <c r="D181" s="148"/>
      <c r="E181" s="24">
        <v>14</v>
      </c>
      <c r="F181" s="25">
        <f t="shared" si="35"/>
        <v>1.0346611484738748E-3</v>
      </c>
      <c r="G181" s="18"/>
      <c r="I181" s="14"/>
    </row>
    <row r="182" spans="3:9" x14ac:dyDescent="0.25">
      <c r="C182" s="21" t="s">
        <v>178</v>
      </c>
      <c r="D182" s="20" t="s">
        <v>174</v>
      </c>
      <c r="E182" s="24">
        <v>17</v>
      </c>
      <c r="F182" s="25">
        <f t="shared" si="35"/>
        <v>1.2563742517182766E-3</v>
      </c>
      <c r="G182" s="18"/>
      <c r="I182" s="14"/>
    </row>
    <row r="183" spans="3:9" x14ac:dyDescent="0.25">
      <c r="C183" s="147" t="s">
        <v>179</v>
      </c>
      <c r="D183" s="148"/>
      <c r="E183" s="24">
        <v>56</v>
      </c>
      <c r="F183" s="25">
        <f t="shared" si="35"/>
        <v>4.1386445938954991E-3</v>
      </c>
      <c r="G183" s="18" t="s">
        <v>180</v>
      </c>
      <c r="I183" s="14"/>
    </row>
    <row r="184" spans="3:9" ht="16.5" thickBot="1" x14ac:dyDescent="0.3">
      <c r="C184" s="147" t="s">
        <v>181</v>
      </c>
      <c r="D184" s="148"/>
      <c r="E184" s="24">
        <v>0</v>
      </c>
      <c r="F184" s="25">
        <f>E184/E$185</f>
        <v>0</v>
      </c>
      <c r="G184" s="18"/>
      <c r="I184" s="14"/>
    </row>
    <row r="185" spans="3:9" ht="16.5" thickBot="1" x14ac:dyDescent="0.3">
      <c r="C185" s="149" t="s">
        <v>182</v>
      </c>
      <c r="D185" s="150"/>
      <c r="E185" s="26">
        <f>SUM(E178:E184)</f>
        <v>13531</v>
      </c>
      <c r="F185" s="27"/>
      <c r="G185" s="18"/>
      <c r="I185" s="14"/>
    </row>
  </sheetData>
  <mergeCells count="12">
    <mergeCell ref="E6:H6"/>
    <mergeCell ref="I6:L6"/>
    <mergeCell ref="C1:M1"/>
    <mergeCell ref="C2:M2"/>
    <mergeCell ref="C3:M3"/>
    <mergeCell ref="C4:M4"/>
    <mergeCell ref="C5:M5"/>
    <mergeCell ref="C177:D177"/>
    <mergeCell ref="C181:D181"/>
    <mergeCell ref="C183:D183"/>
    <mergeCell ref="C184:D184"/>
    <mergeCell ref="C185:D185"/>
  </mergeCells>
  <pageMargins left="0.25" right="0.25" top="0.25" bottom="0.25" header="0" footer="0"/>
  <pageSetup scale="75" fitToHeight="0" orientation="landscape" r:id="rId1"/>
  <rowBreaks count="5" manualBreakCount="5">
    <brk id="30" max="16383" man="1"/>
    <brk id="63" max="16383" man="1"/>
    <brk id="98" max="16383" man="1"/>
    <brk id="131" max="16383" man="1"/>
    <brk id="1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Election Night Stats - General</vt:lpstr>
      <vt:lpstr>'Election Night Stats - General'!Print_Titles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Minneapolis Municipal Election Statistics</dc:title>
  <dc:subject/>
  <dc:creator>City of Minneapolis</dc:creator>
  <cp:keywords/>
  <dc:description/>
  <cp:lastModifiedBy>Grossman, Aaron</cp:lastModifiedBy>
  <cp:revision/>
  <cp:lastPrinted>2023-11-09T22:34:58Z</cp:lastPrinted>
  <dcterms:created xsi:type="dcterms:W3CDTF">2022-07-08T20:24:24Z</dcterms:created>
  <dcterms:modified xsi:type="dcterms:W3CDTF">2023-11-13T19:15:35Z</dcterms:modified>
  <cp:category/>
  <cp:contentStatus/>
</cp:coreProperties>
</file>