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4/11.05.24 General/"/>
    </mc:Choice>
  </mc:AlternateContent>
  <xr:revisionPtr revIDLastSave="2466" documentId="11_926765AD13F2759605C8F7D6145DFFA04A2035C9" xr6:coauthVersionLast="47" xr6:coauthVersionMax="47" xr10:uidLastSave="{F42D43F2-A16E-498E-A86E-F06247909497}"/>
  <bookViews>
    <workbookView xWindow="28680" yWindow="-120" windowWidth="29040" windowHeight="15840" xr2:uid="{00000000-000D-0000-FFFF-FFFF00000000}"/>
  </bookViews>
  <sheets>
    <sheet name="Election Stats - 2024 General" sheetId="1" r:id="rId1"/>
  </sheets>
  <definedNames>
    <definedName name="_xlnm._FilterDatabase" localSheetId="0" hidden="1">'Election Stats - 2024 General'!$A$1:$K$158</definedName>
    <definedName name="_xlnm.Print_Area" localSheetId="0">'Election Stats - 2024 General'!$A$1:$K$185</definedName>
    <definedName name="_xlnm.Print_Titles" localSheetId="0">'Election Stats - 2024 General'!$1:$6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10" i="1"/>
  <c r="B98" i="1"/>
  <c r="B168" i="1" s="1"/>
  <c r="D14" i="1"/>
  <c r="C185" i="1"/>
  <c r="D180" i="1" s="1"/>
  <c r="D55" i="1"/>
  <c r="I158" i="1"/>
  <c r="I173" i="1" s="1"/>
  <c r="G158" i="1"/>
  <c r="E158" i="1"/>
  <c r="E173" i="1" s="1"/>
  <c r="C158" i="1"/>
  <c r="C173" i="1" s="1"/>
  <c r="B158" i="1"/>
  <c r="B173" i="1" s="1"/>
  <c r="J157" i="1"/>
  <c r="H157" i="1" s="1"/>
  <c r="F157" i="1"/>
  <c r="D157" i="1"/>
  <c r="J156" i="1"/>
  <c r="H156" i="1" s="1"/>
  <c r="F156" i="1"/>
  <c r="D156" i="1"/>
  <c r="J155" i="1"/>
  <c r="H155" i="1"/>
  <c r="F155" i="1"/>
  <c r="D155" i="1"/>
  <c r="J154" i="1"/>
  <c r="H154" i="1"/>
  <c r="F154" i="1"/>
  <c r="D154" i="1"/>
  <c r="J153" i="1"/>
  <c r="H153" i="1" s="1"/>
  <c r="F153" i="1"/>
  <c r="D153" i="1"/>
  <c r="J152" i="1"/>
  <c r="H152" i="1"/>
  <c r="F152" i="1"/>
  <c r="D152" i="1"/>
  <c r="J151" i="1"/>
  <c r="H151" i="1"/>
  <c r="F151" i="1"/>
  <c r="D151" i="1"/>
  <c r="J150" i="1"/>
  <c r="H150" i="1"/>
  <c r="F150" i="1"/>
  <c r="D150" i="1"/>
  <c r="J149" i="1"/>
  <c r="H149" i="1"/>
  <c r="F149" i="1"/>
  <c r="D149" i="1"/>
  <c r="J148" i="1"/>
  <c r="H148" i="1"/>
  <c r="F148" i="1"/>
  <c r="D148" i="1"/>
  <c r="J147" i="1"/>
  <c r="H147" i="1"/>
  <c r="F147" i="1"/>
  <c r="D147" i="1"/>
  <c r="J146" i="1"/>
  <c r="H146" i="1"/>
  <c r="F146" i="1"/>
  <c r="D146" i="1"/>
  <c r="J145" i="1"/>
  <c r="H145" i="1"/>
  <c r="F145" i="1"/>
  <c r="D145" i="1"/>
  <c r="I144" i="1"/>
  <c r="I172" i="1" s="1"/>
  <c r="G144" i="1"/>
  <c r="E144" i="1"/>
  <c r="E172" i="1" s="1"/>
  <c r="C144" i="1"/>
  <c r="C172" i="1" s="1"/>
  <c r="B144" i="1"/>
  <c r="B172" i="1" s="1"/>
  <c r="J143" i="1"/>
  <c r="H143" i="1" s="1"/>
  <c r="F143" i="1"/>
  <c r="D143" i="1"/>
  <c r="J142" i="1"/>
  <c r="H142" i="1" s="1"/>
  <c r="F142" i="1"/>
  <c r="D142" i="1"/>
  <c r="J141" i="1"/>
  <c r="H141" i="1" s="1"/>
  <c r="F141" i="1"/>
  <c r="D141" i="1"/>
  <c r="J140" i="1"/>
  <c r="H140" i="1"/>
  <c r="F140" i="1"/>
  <c r="D140" i="1"/>
  <c r="J139" i="1"/>
  <c r="H139" i="1"/>
  <c r="F139" i="1"/>
  <c r="D139" i="1"/>
  <c r="J138" i="1"/>
  <c r="H138" i="1"/>
  <c r="F138" i="1"/>
  <c r="D138" i="1"/>
  <c r="J137" i="1"/>
  <c r="H137" i="1"/>
  <c r="F137" i="1"/>
  <c r="D137" i="1"/>
  <c r="J136" i="1"/>
  <c r="H136" i="1"/>
  <c r="F136" i="1"/>
  <c r="D136" i="1"/>
  <c r="J135" i="1"/>
  <c r="H135" i="1"/>
  <c r="F135" i="1"/>
  <c r="D135" i="1"/>
  <c r="J134" i="1"/>
  <c r="H134" i="1"/>
  <c r="F134" i="1"/>
  <c r="D134" i="1"/>
  <c r="J133" i="1"/>
  <c r="H133" i="1"/>
  <c r="F133" i="1"/>
  <c r="D133" i="1"/>
  <c r="J132" i="1"/>
  <c r="H132" i="1" s="1"/>
  <c r="F132" i="1"/>
  <c r="D132" i="1"/>
  <c r="I131" i="1"/>
  <c r="I171" i="1" s="1"/>
  <c r="G131" i="1"/>
  <c r="E131" i="1"/>
  <c r="E171" i="1" s="1"/>
  <c r="C131" i="1"/>
  <c r="C171" i="1" s="1"/>
  <c r="B131" i="1"/>
  <c r="B171" i="1" s="1"/>
  <c r="J130" i="1"/>
  <c r="H130" i="1" s="1"/>
  <c r="F130" i="1"/>
  <c r="D130" i="1"/>
  <c r="J129" i="1"/>
  <c r="H129" i="1" s="1"/>
  <c r="F129" i="1"/>
  <c r="D129" i="1"/>
  <c r="J128" i="1"/>
  <c r="H128" i="1" s="1"/>
  <c r="F128" i="1"/>
  <c r="D128" i="1"/>
  <c r="J127" i="1"/>
  <c r="H127" i="1" s="1"/>
  <c r="F127" i="1"/>
  <c r="D127" i="1"/>
  <c r="J126" i="1"/>
  <c r="H126" i="1" s="1"/>
  <c r="F126" i="1"/>
  <c r="D126" i="1"/>
  <c r="J125" i="1"/>
  <c r="H125" i="1"/>
  <c r="F125" i="1"/>
  <c r="D125" i="1"/>
  <c r="J124" i="1"/>
  <c r="H124" i="1" s="1"/>
  <c r="F124" i="1"/>
  <c r="D124" i="1"/>
  <c r="J123" i="1"/>
  <c r="H123" i="1" s="1"/>
  <c r="F123" i="1"/>
  <c r="D123" i="1"/>
  <c r="J122" i="1"/>
  <c r="H122" i="1" s="1"/>
  <c r="F122" i="1"/>
  <c r="D122" i="1"/>
  <c r="J121" i="1"/>
  <c r="H121" i="1"/>
  <c r="F121" i="1"/>
  <c r="D121" i="1"/>
  <c r="J120" i="1"/>
  <c r="H120" i="1" s="1"/>
  <c r="F120" i="1"/>
  <c r="D120" i="1"/>
  <c r="J119" i="1"/>
  <c r="H119" i="1"/>
  <c r="F119" i="1"/>
  <c r="D119" i="1"/>
  <c r="I118" i="1"/>
  <c r="I170" i="1" s="1"/>
  <c r="G118" i="1"/>
  <c r="E118" i="1"/>
  <c r="E170" i="1" s="1"/>
  <c r="C118" i="1"/>
  <c r="C170" i="1" s="1"/>
  <c r="B118" i="1"/>
  <c r="B170" i="1" s="1"/>
  <c r="J117" i="1"/>
  <c r="H117" i="1" s="1"/>
  <c r="F117" i="1"/>
  <c r="D117" i="1"/>
  <c r="J116" i="1"/>
  <c r="H116" i="1" s="1"/>
  <c r="F116" i="1"/>
  <c r="D116" i="1"/>
  <c r="J115" i="1"/>
  <c r="H115" i="1" s="1"/>
  <c r="F115" i="1"/>
  <c r="D115" i="1"/>
  <c r="J114" i="1"/>
  <c r="H114" i="1" s="1"/>
  <c r="F114" i="1"/>
  <c r="D114" i="1"/>
  <c r="J113" i="1"/>
  <c r="H113" i="1" s="1"/>
  <c r="F113" i="1"/>
  <c r="D113" i="1"/>
  <c r="J112" i="1"/>
  <c r="H112" i="1" s="1"/>
  <c r="F112" i="1"/>
  <c r="D112" i="1"/>
  <c r="J111" i="1"/>
  <c r="H111" i="1" s="1"/>
  <c r="F111" i="1"/>
  <c r="D111" i="1"/>
  <c r="J110" i="1"/>
  <c r="H110" i="1" s="1"/>
  <c r="F110" i="1"/>
  <c r="D110" i="1"/>
  <c r="J109" i="1"/>
  <c r="H109" i="1" s="1"/>
  <c r="F109" i="1"/>
  <c r="D109" i="1"/>
  <c r="I108" i="1"/>
  <c r="I169" i="1" s="1"/>
  <c r="G108" i="1"/>
  <c r="E108" i="1"/>
  <c r="E169" i="1" s="1"/>
  <c r="C108" i="1"/>
  <c r="C169" i="1" s="1"/>
  <c r="B108" i="1"/>
  <c r="B169" i="1" s="1"/>
  <c r="J107" i="1"/>
  <c r="H107" i="1"/>
  <c r="F107" i="1"/>
  <c r="D107" i="1"/>
  <c r="J106" i="1"/>
  <c r="H106" i="1"/>
  <c r="F106" i="1"/>
  <c r="D106" i="1"/>
  <c r="J105" i="1"/>
  <c r="H105" i="1" s="1"/>
  <c r="F105" i="1"/>
  <c r="D105" i="1"/>
  <c r="J104" i="1"/>
  <c r="H104" i="1"/>
  <c r="F104" i="1"/>
  <c r="D104" i="1"/>
  <c r="J103" i="1"/>
  <c r="H103" i="1"/>
  <c r="F103" i="1"/>
  <c r="D103" i="1"/>
  <c r="J102" i="1"/>
  <c r="H102" i="1"/>
  <c r="F102" i="1"/>
  <c r="D102" i="1"/>
  <c r="J101" i="1"/>
  <c r="H101" i="1"/>
  <c r="F101" i="1"/>
  <c r="D101" i="1"/>
  <c r="J100" i="1"/>
  <c r="H100" i="1"/>
  <c r="F100" i="1"/>
  <c r="D100" i="1"/>
  <c r="J99" i="1"/>
  <c r="H99" i="1"/>
  <c r="F99" i="1"/>
  <c r="D99" i="1"/>
  <c r="I98" i="1"/>
  <c r="I168" i="1" s="1"/>
  <c r="G98" i="1"/>
  <c r="E98" i="1"/>
  <c r="E168" i="1" s="1"/>
  <c r="C98" i="1"/>
  <c r="C168" i="1" s="1"/>
  <c r="J97" i="1"/>
  <c r="H97" i="1"/>
  <c r="F97" i="1"/>
  <c r="D97" i="1"/>
  <c r="J96" i="1"/>
  <c r="H96" i="1" s="1"/>
  <c r="F96" i="1"/>
  <c r="D96" i="1"/>
  <c r="J95" i="1"/>
  <c r="H95" i="1" s="1"/>
  <c r="F95" i="1"/>
  <c r="D95" i="1"/>
  <c r="J94" i="1"/>
  <c r="H94" i="1" s="1"/>
  <c r="F94" i="1"/>
  <c r="D94" i="1"/>
  <c r="J93" i="1"/>
  <c r="H93" i="1" s="1"/>
  <c r="F93" i="1"/>
  <c r="D93" i="1"/>
  <c r="J92" i="1"/>
  <c r="H92" i="1"/>
  <c r="F92" i="1"/>
  <c r="D92" i="1"/>
  <c r="J91" i="1"/>
  <c r="H91" i="1" s="1"/>
  <c r="F91" i="1"/>
  <c r="D91" i="1"/>
  <c r="J90" i="1"/>
  <c r="H90" i="1" s="1"/>
  <c r="F90" i="1"/>
  <c r="D90" i="1"/>
  <c r="J89" i="1"/>
  <c r="H89" i="1"/>
  <c r="F89" i="1"/>
  <c r="D89" i="1"/>
  <c r="J88" i="1"/>
  <c r="H88" i="1"/>
  <c r="F88" i="1"/>
  <c r="D88" i="1"/>
  <c r="J87" i="1"/>
  <c r="H87" i="1" s="1"/>
  <c r="F87" i="1"/>
  <c r="D87" i="1"/>
  <c r="I86" i="1"/>
  <c r="I167" i="1" s="1"/>
  <c r="G86" i="1"/>
  <c r="E86" i="1"/>
  <c r="E167" i="1" s="1"/>
  <c r="C86" i="1"/>
  <c r="C167" i="1" s="1"/>
  <c r="B86" i="1"/>
  <c r="B167" i="1" s="1"/>
  <c r="J85" i="1"/>
  <c r="H85" i="1"/>
  <c r="F85" i="1"/>
  <c r="D85" i="1"/>
  <c r="J84" i="1"/>
  <c r="H84" i="1"/>
  <c r="F84" i="1"/>
  <c r="D84" i="1"/>
  <c r="J83" i="1"/>
  <c r="H83" i="1"/>
  <c r="D83" i="1"/>
  <c r="J82" i="1"/>
  <c r="H82" i="1"/>
  <c r="F82" i="1"/>
  <c r="D82" i="1"/>
  <c r="J81" i="1"/>
  <c r="H81" i="1" s="1"/>
  <c r="F81" i="1"/>
  <c r="D81" i="1"/>
  <c r="J80" i="1"/>
  <c r="H80" i="1"/>
  <c r="F80" i="1"/>
  <c r="D80" i="1"/>
  <c r="J79" i="1"/>
  <c r="H79" i="1" s="1"/>
  <c r="F79" i="1"/>
  <c r="D79" i="1"/>
  <c r="J78" i="1"/>
  <c r="H78" i="1" s="1"/>
  <c r="F78" i="1"/>
  <c r="D78" i="1"/>
  <c r="J77" i="1"/>
  <c r="H77" i="1" s="1"/>
  <c r="F77" i="1"/>
  <c r="D77" i="1"/>
  <c r="J76" i="1"/>
  <c r="H76" i="1"/>
  <c r="F76" i="1"/>
  <c r="D76" i="1"/>
  <c r="J75" i="1"/>
  <c r="H75" i="1" s="1"/>
  <c r="F75" i="1"/>
  <c r="D75" i="1"/>
  <c r="J74" i="1"/>
  <c r="H74" i="1"/>
  <c r="F74" i="1"/>
  <c r="D74" i="1"/>
  <c r="I73" i="1"/>
  <c r="I166" i="1" s="1"/>
  <c r="G73" i="1"/>
  <c r="E73" i="1"/>
  <c r="E166" i="1" s="1"/>
  <c r="C73" i="1"/>
  <c r="C166" i="1" s="1"/>
  <c r="B73" i="1"/>
  <c r="B166" i="1" s="1"/>
  <c r="J72" i="1"/>
  <c r="H72" i="1" s="1"/>
  <c r="F72" i="1"/>
  <c r="D72" i="1"/>
  <c r="J71" i="1"/>
  <c r="H71" i="1" s="1"/>
  <c r="F71" i="1"/>
  <c r="D71" i="1"/>
  <c r="J70" i="1"/>
  <c r="H70" i="1"/>
  <c r="F70" i="1"/>
  <c r="D70" i="1"/>
  <c r="J69" i="1"/>
  <c r="H69" i="1" s="1"/>
  <c r="F69" i="1"/>
  <c r="D69" i="1"/>
  <c r="J68" i="1"/>
  <c r="H68" i="1" s="1"/>
  <c r="F68" i="1"/>
  <c r="D68" i="1"/>
  <c r="J67" i="1"/>
  <c r="H67" i="1"/>
  <c r="F67" i="1"/>
  <c r="D67" i="1"/>
  <c r="J66" i="1"/>
  <c r="H66" i="1" s="1"/>
  <c r="F66" i="1"/>
  <c r="D66" i="1"/>
  <c r="J65" i="1"/>
  <c r="H65" i="1" s="1"/>
  <c r="F65" i="1"/>
  <c r="D65" i="1"/>
  <c r="J64" i="1"/>
  <c r="H64" i="1"/>
  <c r="F64" i="1"/>
  <c r="D64" i="1"/>
  <c r="I63" i="1"/>
  <c r="I165" i="1" s="1"/>
  <c r="G63" i="1"/>
  <c r="E63" i="1"/>
  <c r="E165" i="1" s="1"/>
  <c r="C63" i="1"/>
  <c r="C165" i="1" s="1"/>
  <c r="B63" i="1"/>
  <c r="B165" i="1" s="1"/>
  <c r="J62" i="1"/>
  <c r="H62" i="1" s="1"/>
  <c r="F62" i="1"/>
  <c r="D62" i="1"/>
  <c r="J61" i="1"/>
  <c r="H61" i="1" s="1"/>
  <c r="F61" i="1"/>
  <c r="D61" i="1"/>
  <c r="J60" i="1"/>
  <c r="H60" i="1" s="1"/>
  <c r="F60" i="1"/>
  <c r="D60" i="1"/>
  <c r="J59" i="1"/>
  <c r="H59" i="1"/>
  <c r="F59" i="1"/>
  <c r="D59" i="1"/>
  <c r="J58" i="1"/>
  <c r="H58" i="1" s="1"/>
  <c r="F58" i="1"/>
  <c r="D58" i="1"/>
  <c r="J57" i="1"/>
  <c r="H57" i="1" s="1"/>
  <c r="F57" i="1"/>
  <c r="D57" i="1"/>
  <c r="J56" i="1"/>
  <c r="H56" i="1" s="1"/>
  <c r="F56" i="1"/>
  <c r="D56" i="1"/>
  <c r="J55" i="1"/>
  <c r="H55" i="1" s="1"/>
  <c r="F55" i="1"/>
  <c r="J54" i="1"/>
  <c r="H54" i="1" s="1"/>
  <c r="F54" i="1"/>
  <c r="D54" i="1"/>
  <c r="I53" i="1"/>
  <c r="I164" i="1" s="1"/>
  <c r="G53" i="1"/>
  <c r="E53" i="1"/>
  <c r="E164" i="1" s="1"/>
  <c r="C53" i="1"/>
  <c r="C164" i="1" s="1"/>
  <c r="B53" i="1"/>
  <c r="B164" i="1" s="1"/>
  <c r="J52" i="1"/>
  <c r="H52" i="1" s="1"/>
  <c r="F52" i="1"/>
  <c r="D52" i="1"/>
  <c r="J51" i="1"/>
  <c r="H51" i="1" s="1"/>
  <c r="F51" i="1"/>
  <c r="D51" i="1"/>
  <c r="J50" i="1"/>
  <c r="H50" i="1" s="1"/>
  <c r="F50" i="1"/>
  <c r="D50" i="1"/>
  <c r="J49" i="1"/>
  <c r="H49" i="1" s="1"/>
  <c r="F49" i="1"/>
  <c r="D49" i="1"/>
  <c r="J48" i="1"/>
  <c r="H48" i="1" s="1"/>
  <c r="F48" i="1"/>
  <c r="D48" i="1"/>
  <c r="J47" i="1"/>
  <c r="H47" i="1"/>
  <c r="F47" i="1"/>
  <c r="D47" i="1"/>
  <c r="J46" i="1"/>
  <c r="H46" i="1" s="1"/>
  <c r="F46" i="1"/>
  <c r="D46" i="1"/>
  <c r="J45" i="1"/>
  <c r="H45" i="1" s="1"/>
  <c r="F45" i="1"/>
  <c r="D45" i="1"/>
  <c r="J44" i="1"/>
  <c r="H44" i="1"/>
  <c r="F44" i="1"/>
  <c r="D44" i="1"/>
  <c r="I43" i="1"/>
  <c r="I163" i="1" s="1"/>
  <c r="G43" i="1"/>
  <c r="E43" i="1"/>
  <c r="E163" i="1" s="1"/>
  <c r="C43" i="1"/>
  <c r="C163" i="1" s="1"/>
  <c r="B43" i="1"/>
  <c r="B163" i="1" s="1"/>
  <c r="J42" i="1"/>
  <c r="H42" i="1"/>
  <c r="F42" i="1"/>
  <c r="D42" i="1"/>
  <c r="J41" i="1"/>
  <c r="H41" i="1" s="1"/>
  <c r="F41" i="1"/>
  <c r="D41" i="1"/>
  <c r="J40" i="1"/>
  <c r="H40" i="1" s="1"/>
  <c r="F40" i="1"/>
  <c r="D40" i="1"/>
  <c r="J39" i="1"/>
  <c r="H39" i="1"/>
  <c r="F39" i="1"/>
  <c r="D39" i="1"/>
  <c r="J38" i="1"/>
  <c r="H38" i="1" s="1"/>
  <c r="F38" i="1"/>
  <c r="D38" i="1"/>
  <c r="J37" i="1"/>
  <c r="H37" i="1"/>
  <c r="F37" i="1"/>
  <c r="D37" i="1"/>
  <c r="J36" i="1"/>
  <c r="H36" i="1" s="1"/>
  <c r="F36" i="1"/>
  <c r="D36" i="1"/>
  <c r="J35" i="1"/>
  <c r="H35" i="1" s="1"/>
  <c r="F35" i="1"/>
  <c r="D35" i="1"/>
  <c r="J34" i="1"/>
  <c r="H34" i="1"/>
  <c r="F34" i="1"/>
  <c r="D34" i="1"/>
  <c r="J33" i="1"/>
  <c r="H33" i="1" s="1"/>
  <c r="F33" i="1"/>
  <c r="D33" i="1"/>
  <c r="J32" i="1"/>
  <c r="H32" i="1" s="1"/>
  <c r="F32" i="1"/>
  <c r="D32" i="1"/>
  <c r="J31" i="1"/>
  <c r="H31" i="1" s="1"/>
  <c r="F31" i="1"/>
  <c r="D31" i="1"/>
  <c r="I30" i="1"/>
  <c r="I162" i="1" s="1"/>
  <c r="G30" i="1"/>
  <c r="E30" i="1"/>
  <c r="E162" i="1" s="1"/>
  <c r="C30" i="1"/>
  <c r="C162" i="1" s="1"/>
  <c r="B30" i="1"/>
  <c r="B162" i="1" s="1"/>
  <c r="J29" i="1"/>
  <c r="H29" i="1" s="1"/>
  <c r="F29" i="1"/>
  <c r="D29" i="1"/>
  <c r="J28" i="1"/>
  <c r="H28" i="1"/>
  <c r="F28" i="1"/>
  <c r="D28" i="1"/>
  <c r="J27" i="1"/>
  <c r="H27" i="1" s="1"/>
  <c r="F27" i="1"/>
  <c r="D27" i="1"/>
  <c r="J26" i="1"/>
  <c r="H26" i="1" s="1"/>
  <c r="F26" i="1"/>
  <c r="D26" i="1"/>
  <c r="J25" i="1"/>
  <c r="H25" i="1"/>
  <c r="F25" i="1"/>
  <c r="D25" i="1"/>
  <c r="J24" i="1"/>
  <c r="H24" i="1" s="1"/>
  <c r="F24" i="1"/>
  <c r="D24" i="1"/>
  <c r="J23" i="1"/>
  <c r="H23" i="1" s="1"/>
  <c r="F23" i="1"/>
  <c r="D23" i="1"/>
  <c r="J22" i="1"/>
  <c r="H22" i="1" s="1"/>
  <c r="F22" i="1"/>
  <c r="D22" i="1"/>
  <c r="J21" i="1"/>
  <c r="H21" i="1" s="1"/>
  <c r="F21" i="1"/>
  <c r="D21" i="1"/>
  <c r="I20" i="1"/>
  <c r="I161" i="1" s="1"/>
  <c r="G20" i="1"/>
  <c r="E20" i="1"/>
  <c r="E161" i="1" s="1"/>
  <c r="C20" i="1"/>
  <c r="C161" i="1" s="1"/>
  <c r="B20" i="1"/>
  <c r="B161" i="1" s="1"/>
  <c r="J19" i="1"/>
  <c r="H19" i="1"/>
  <c r="F19" i="1"/>
  <c r="D19" i="1"/>
  <c r="J18" i="1"/>
  <c r="H18" i="1" s="1"/>
  <c r="F18" i="1"/>
  <c r="D18" i="1"/>
  <c r="J17" i="1"/>
  <c r="H17" i="1" s="1"/>
  <c r="F17" i="1"/>
  <c r="D17" i="1"/>
  <c r="J16" i="1"/>
  <c r="H16" i="1"/>
  <c r="F16" i="1"/>
  <c r="D16" i="1"/>
  <c r="J15" i="1"/>
  <c r="H15" i="1" s="1"/>
  <c r="F15" i="1"/>
  <c r="D15" i="1"/>
  <c r="J14" i="1"/>
  <c r="H14" i="1" s="1"/>
  <c r="F14" i="1"/>
  <c r="J13" i="1"/>
  <c r="H13" i="1" s="1"/>
  <c r="F13" i="1"/>
  <c r="D13" i="1"/>
  <c r="J12" i="1"/>
  <c r="H12" i="1" s="1"/>
  <c r="F12" i="1"/>
  <c r="D12" i="1"/>
  <c r="J11" i="1"/>
  <c r="H11" i="1" s="1"/>
  <c r="F11" i="1"/>
  <c r="D11" i="1"/>
  <c r="J10" i="1"/>
  <c r="H10" i="1" s="1"/>
  <c r="D10" i="1"/>
  <c r="J9" i="1"/>
  <c r="H9" i="1"/>
  <c r="F9" i="1"/>
  <c r="D9" i="1"/>
  <c r="I8" i="1" l="1"/>
  <c r="I174" i="1" s="1"/>
  <c r="C8" i="1"/>
  <c r="E8" i="1"/>
  <c r="E174" i="1" s="1"/>
  <c r="B8" i="1"/>
  <c r="B174" i="1" s="1"/>
  <c r="G8" i="1"/>
  <c r="D182" i="1"/>
  <c r="D178" i="1"/>
  <c r="D183" i="1"/>
  <c r="D184" i="1"/>
  <c r="D181" i="1"/>
  <c r="D179" i="1"/>
  <c r="K9" i="1"/>
  <c r="K10" i="1"/>
  <c r="K11" i="1"/>
  <c r="K12" i="1"/>
  <c r="K13" i="1"/>
  <c r="K14" i="1"/>
  <c r="K15" i="1"/>
  <c r="K16" i="1"/>
  <c r="K17" i="1"/>
  <c r="K18" i="1"/>
  <c r="K19" i="1"/>
  <c r="F20" i="1"/>
  <c r="F161" i="1" s="1"/>
  <c r="D20" i="1"/>
  <c r="D161" i="1" s="1"/>
  <c r="G161" i="1"/>
  <c r="J20" i="1"/>
  <c r="H20" i="1"/>
  <c r="H161" i="1" s="1"/>
  <c r="K21" i="1"/>
  <c r="K22" i="1"/>
  <c r="K23" i="1"/>
  <c r="K24" i="1"/>
  <c r="K25" i="1"/>
  <c r="K26" i="1"/>
  <c r="K27" i="1"/>
  <c r="K28" i="1"/>
  <c r="K29" i="1"/>
  <c r="F30" i="1"/>
  <c r="F162" i="1" s="1"/>
  <c r="D30" i="1"/>
  <c r="D162" i="1" s="1"/>
  <c r="G162" i="1"/>
  <c r="J30" i="1"/>
  <c r="H30" i="1"/>
  <c r="H162" i="1" s="1"/>
  <c r="K31" i="1"/>
  <c r="K32" i="1"/>
  <c r="K33" i="1"/>
  <c r="K34" i="1"/>
  <c r="K35" i="1"/>
  <c r="K36" i="1"/>
  <c r="K37" i="1"/>
  <c r="K38" i="1"/>
  <c r="K39" i="1"/>
  <c r="K40" i="1"/>
  <c r="K41" i="1"/>
  <c r="K42" i="1"/>
  <c r="F43" i="1"/>
  <c r="F163" i="1" s="1"/>
  <c r="D43" i="1"/>
  <c r="D163" i="1" s="1"/>
  <c r="G163" i="1"/>
  <c r="J43" i="1"/>
  <c r="H43" i="1"/>
  <c r="H163" i="1" s="1"/>
  <c r="K44" i="1"/>
  <c r="K45" i="1"/>
  <c r="K46" i="1"/>
  <c r="K47" i="1"/>
  <c r="K48" i="1"/>
  <c r="K49" i="1"/>
  <c r="K50" i="1"/>
  <c r="K51" i="1"/>
  <c r="K52" i="1"/>
  <c r="F53" i="1"/>
  <c r="F164" i="1" s="1"/>
  <c r="D53" i="1"/>
  <c r="D164" i="1" s="1"/>
  <c r="G164" i="1"/>
  <c r="J53" i="1"/>
  <c r="H53" i="1" s="1"/>
  <c r="H164" i="1" s="1"/>
  <c r="K54" i="1"/>
  <c r="K55" i="1"/>
  <c r="K56" i="1"/>
  <c r="K57" i="1"/>
  <c r="K58" i="1"/>
  <c r="K59" i="1"/>
  <c r="K60" i="1"/>
  <c r="K61" i="1"/>
  <c r="K62" i="1"/>
  <c r="F63" i="1"/>
  <c r="F165" i="1" s="1"/>
  <c r="D63" i="1"/>
  <c r="D165" i="1" s="1"/>
  <c r="G165" i="1"/>
  <c r="J63" i="1"/>
  <c r="H63" i="1" s="1"/>
  <c r="H165" i="1" s="1"/>
  <c r="K64" i="1"/>
  <c r="K65" i="1"/>
  <c r="K66" i="1"/>
  <c r="K67" i="1"/>
  <c r="K68" i="1"/>
  <c r="K69" i="1"/>
  <c r="K70" i="1"/>
  <c r="K71" i="1"/>
  <c r="K72" i="1"/>
  <c r="F73" i="1"/>
  <c r="F166" i="1" s="1"/>
  <c r="D73" i="1"/>
  <c r="D166" i="1" s="1"/>
  <c r="G166" i="1"/>
  <c r="J73" i="1"/>
  <c r="H73" i="1"/>
  <c r="H166" i="1" s="1"/>
  <c r="K74" i="1"/>
  <c r="K75" i="1"/>
  <c r="K76" i="1"/>
  <c r="K77" i="1"/>
  <c r="K78" i="1"/>
  <c r="K79" i="1"/>
  <c r="K80" i="1"/>
  <c r="K81" i="1"/>
  <c r="K82" i="1"/>
  <c r="K83" i="1"/>
  <c r="K84" i="1"/>
  <c r="K85" i="1"/>
  <c r="F86" i="1"/>
  <c r="F167" i="1" s="1"/>
  <c r="D86" i="1"/>
  <c r="D167" i="1" s="1"/>
  <c r="G167" i="1"/>
  <c r="J86" i="1"/>
  <c r="H86" i="1" s="1"/>
  <c r="H167" i="1" s="1"/>
  <c r="K87" i="1"/>
  <c r="K88" i="1"/>
  <c r="K89" i="1"/>
  <c r="K90" i="1"/>
  <c r="K91" i="1"/>
  <c r="K92" i="1"/>
  <c r="K93" i="1"/>
  <c r="K94" i="1"/>
  <c r="K95" i="1"/>
  <c r="K96" i="1"/>
  <c r="K97" i="1"/>
  <c r="F98" i="1"/>
  <c r="F168" i="1" s="1"/>
  <c r="D98" i="1"/>
  <c r="D168" i="1" s="1"/>
  <c r="G168" i="1"/>
  <c r="J98" i="1"/>
  <c r="H98" i="1"/>
  <c r="H168" i="1" s="1"/>
  <c r="K99" i="1"/>
  <c r="K100" i="1"/>
  <c r="K101" i="1"/>
  <c r="K102" i="1"/>
  <c r="K103" i="1"/>
  <c r="K104" i="1"/>
  <c r="K105" i="1"/>
  <c r="K106" i="1"/>
  <c r="K107" i="1"/>
  <c r="F108" i="1"/>
  <c r="F169" i="1" s="1"/>
  <c r="D108" i="1"/>
  <c r="D169" i="1" s="1"/>
  <c r="G169" i="1"/>
  <c r="J108" i="1"/>
  <c r="H108" i="1" s="1"/>
  <c r="H169" i="1" s="1"/>
  <c r="K109" i="1"/>
  <c r="K110" i="1"/>
  <c r="K111" i="1"/>
  <c r="K112" i="1"/>
  <c r="K113" i="1"/>
  <c r="K114" i="1"/>
  <c r="K115" i="1"/>
  <c r="K116" i="1"/>
  <c r="K117" i="1"/>
  <c r="F118" i="1"/>
  <c r="F170" i="1" s="1"/>
  <c r="D118" i="1"/>
  <c r="D170" i="1" s="1"/>
  <c r="G170" i="1"/>
  <c r="J118" i="1"/>
  <c r="H118" i="1"/>
  <c r="H170" i="1" s="1"/>
  <c r="K119" i="1"/>
  <c r="K120" i="1"/>
  <c r="K121" i="1"/>
  <c r="K122" i="1"/>
  <c r="K123" i="1"/>
  <c r="K124" i="1"/>
  <c r="K125" i="1"/>
  <c r="K126" i="1"/>
  <c r="K127" i="1"/>
  <c r="K128" i="1"/>
  <c r="K129" i="1"/>
  <c r="K130" i="1"/>
  <c r="F131" i="1"/>
  <c r="F171" i="1" s="1"/>
  <c r="D131" i="1"/>
  <c r="D171" i="1" s="1"/>
  <c r="G171" i="1"/>
  <c r="J131" i="1"/>
  <c r="H131" i="1"/>
  <c r="H171" i="1" s="1"/>
  <c r="K132" i="1"/>
  <c r="K133" i="1"/>
  <c r="K134" i="1"/>
  <c r="K135" i="1"/>
  <c r="K136" i="1"/>
  <c r="K137" i="1"/>
  <c r="K138" i="1"/>
  <c r="K139" i="1"/>
  <c r="K140" i="1"/>
  <c r="K141" i="1"/>
  <c r="K142" i="1"/>
  <c r="K143" i="1"/>
  <c r="F144" i="1"/>
  <c r="F172" i="1" s="1"/>
  <c r="D144" i="1"/>
  <c r="D172" i="1" s="1"/>
  <c r="G172" i="1"/>
  <c r="J144" i="1"/>
  <c r="H144" i="1" s="1"/>
  <c r="H172" i="1" s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F158" i="1"/>
  <c r="F173" i="1" s="1"/>
  <c r="D158" i="1"/>
  <c r="D173" i="1" s="1"/>
  <c r="G173" i="1"/>
  <c r="J158" i="1"/>
  <c r="H158" i="1" s="1"/>
  <c r="H173" i="1" s="1"/>
  <c r="F8" i="1" l="1"/>
  <c r="F174" i="1" s="1"/>
  <c r="D8" i="1"/>
  <c r="D174" i="1" s="1"/>
  <c r="C174" i="1"/>
  <c r="J8" i="1"/>
  <c r="J174" i="1" s="1"/>
  <c r="A4" i="1"/>
  <c r="H8" i="1"/>
  <c r="H174" i="1" s="1"/>
  <c r="G174" i="1"/>
  <c r="J173" i="1"/>
  <c r="K158" i="1"/>
  <c r="K173" i="1" s="1"/>
  <c r="J172" i="1"/>
  <c r="K144" i="1"/>
  <c r="K172" i="1" s="1"/>
  <c r="J171" i="1"/>
  <c r="K131" i="1"/>
  <c r="K171" i="1" s="1"/>
  <c r="J170" i="1"/>
  <c r="K118" i="1"/>
  <c r="K170" i="1" s="1"/>
  <c r="J169" i="1"/>
  <c r="K108" i="1"/>
  <c r="K169" i="1" s="1"/>
  <c r="J168" i="1"/>
  <c r="K98" i="1"/>
  <c r="K168" i="1" s="1"/>
  <c r="J167" i="1"/>
  <c r="K86" i="1"/>
  <c r="K167" i="1" s="1"/>
  <c r="J166" i="1"/>
  <c r="K73" i="1"/>
  <c r="K166" i="1" s="1"/>
  <c r="J165" i="1"/>
  <c r="K63" i="1"/>
  <c r="K165" i="1" s="1"/>
  <c r="J164" i="1"/>
  <c r="K53" i="1"/>
  <c r="K164" i="1" s="1"/>
  <c r="J163" i="1"/>
  <c r="K43" i="1"/>
  <c r="K163" i="1" s="1"/>
  <c r="J162" i="1"/>
  <c r="K30" i="1"/>
  <c r="K162" i="1" s="1"/>
  <c r="J161" i="1"/>
  <c r="K20" i="1"/>
  <c r="K161" i="1" s="1"/>
  <c r="A3" i="1" l="1"/>
  <c r="K8" i="1"/>
  <c r="K174" i="1" s="1"/>
</calcChain>
</file>

<file path=xl/sharedStrings.xml><?xml version="1.0" encoding="utf-8"?>
<sst xmlns="http://schemas.openxmlformats.org/spreadsheetml/2006/main" count="198" uniqueCount="181">
  <si>
    <t>City of Minneapolis</t>
  </si>
  <si>
    <t>General Election Statistics, November 5, 2024</t>
  </si>
  <si>
    <t>*Source: U.S. Census Bureau, 2022 American Community Survey 1-Year Estimate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</si>
  <si>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</si>
  <si>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</si>
  <si>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</si>
  <si>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</si>
  <si>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</si>
  <si>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</si>
  <si>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</si>
  <si>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</si>
  <si>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</si>
  <si>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</si>
  <si>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</si>
  <si>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</si>
  <si>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</si>
  <si>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</si>
  <si>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Citywide Total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</si>
  <si>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</si>
  <si>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</si>
  <si>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</si>
  <si>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</si>
  <si>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</si>
  <si>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</si>
  <si>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</si>
  <si>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</si>
  <si>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</si>
  <si>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</si>
  <si>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</si>
  <si>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</si>
  <si>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</si>
  <si>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</si>
  <si>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</si>
  <si>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</si>
  <si>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</si>
  <si>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</si>
  <si>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</si>
  <si>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W2-P8</t>
  </si>
  <si>
    <t>W2-P9</t>
  </si>
  <si>
    <t>Ward 2</t>
  </si>
  <si>
    <t>W3-P1</t>
  </si>
  <si>
    <t>W3-P2</t>
  </si>
  <si>
    <t>W3-P3</t>
  </si>
  <si>
    <t>W3-P4</t>
  </si>
  <si>
    <t>W3-P5</t>
  </si>
  <si>
    <t>W3-P6</t>
  </si>
  <si>
    <t>W3-P7</t>
  </si>
  <si>
    <t>W3-P8</t>
  </si>
  <si>
    <t>W3-P9</t>
  </si>
  <si>
    <t>W3-P10</t>
  </si>
  <si>
    <t>W3-P11</t>
  </si>
  <si>
    <t>W3-P12</t>
  </si>
  <si>
    <t>Ward 3</t>
  </si>
  <si>
    <t>W4-P1</t>
  </si>
  <si>
    <t>W4-P2</t>
  </si>
  <si>
    <t>W4-P3</t>
  </si>
  <si>
    <t>W4-P4</t>
  </si>
  <si>
    <t>W4-P5</t>
  </si>
  <si>
    <t>W4-P6</t>
  </si>
  <si>
    <t>W4-P7</t>
  </si>
  <si>
    <t>W4-P8</t>
  </si>
  <si>
    <t>W4-P9</t>
  </si>
  <si>
    <t>Ward 4</t>
  </si>
  <si>
    <t>W5-P1</t>
  </si>
  <si>
    <t>W5-P2</t>
  </si>
  <si>
    <t>W5-P3</t>
  </si>
  <si>
    <t>W5-P4</t>
  </si>
  <si>
    <t>W5-P5</t>
  </si>
  <si>
    <t>W5-P6</t>
  </si>
  <si>
    <t>W5-P7</t>
  </si>
  <si>
    <t>W5-P8</t>
  </si>
  <si>
    <t>W5-P9</t>
  </si>
  <si>
    <t>Ward 5</t>
  </si>
  <si>
    <t>W6-P1</t>
  </si>
  <si>
    <t>W6-P2</t>
  </si>
  <si>
    <t>W6-P3</t>
  </si>
  <si>
    <t>W6-P4</t>
  </si>
  <si>
    <t>W6-P5</t>
  </si>
  <si>
    <t>W6-P6</t>
  </si>
  <si>
    <t>W6-P7</t>
  </si>
  <si>
    <t>W6-P8</t>
  </si>
  <si>
    <t>W6-P9</t>
  </si>
  <si>
    <t>Ward 6</t>
  </si>
  <si>
    <t>W7-P1</t>
  </si>
  <si>
    <t>W7-P2</t>
  </si>
  <si>
    <t>W7-P3</t>
  </si>
  <si>
    <t>W7-P4</t>
  </si>
  <si>
    <t>W7-P5</t>
  </si>
  <si>
    <t>W7-P6</t>
  </si>
  <si>
    <t>W7-P7</t>
  </si>
  <si>
    <t>W7-P8</t>
  </si>
  <si>
    <t>W7-P9</t>
  </si>
  <si>
    <t>W7-P10</t>
  </si>
  <si>
    <t>W7-P11</t>
  </si>
  <si>
    <t>W7-P12</t>
  </si>
  <si>
    <t>Ward 7</t>
  </si>
  <si>
    <t>W8-P1</t>
  </si>
  <si>
    <t>W8-P2</t>
  </si>
  <si>
    <t>W8-P3</t>
  </si>
  <si>
    <t>W8-P4</t>
  </si>
  <si>
    <t>W8-P5</t>
  </si>
  <si>
    <t>W8-P6</t>
  </si>
  <si>
    <t>W8-P7</t>
  </si>
  <si>
    <t>W8-P8</t>
  </si>
  <si>
    <t>W8-P9</t>
  </si>
  <si>
    <t>W8-P10</t>
  </si>
  <si>
    <t>W8-P11</t>
  </si>
  <si>
    <t>Ward 8</t>
  </si>
  <si>
    <t>W9-P1</t>
  </si>
  <si>
    <t>W9-P2</t>
  </si>
  <si>
    <t>W9-P3</t>
  </si>
  <si>
    <t>W9-P4</t>
  </si>
  <si>
    <t>W9-P5</t>
  </si>
  <si>
    <t>W9-P6</t>
  </si>
  <si>
    <t>W9-P7</t>
  </si>
  <si>
    <t>W9-P8</t>
  </si>
  <si>
    <t>W9-P9</t>
  </si>
  <si>
    <t>Ward 9</t>
  </si>
  <si>
    <t>W10-P1</t>
  </si>
  <si>
    <t>W10-P2</t>
  </si>
  <si>
    <t>W10-P3</t>
  </si>
  <si>
    <t>W10-P4</t>
  </si>
  <si>
    <t>W10-P5</t>
  </si>
  <si>
    <t>W10-P6</t>
  </si>
  <si>
    <t>W10-P7</t>
  </si>
  <si>
    <t>W10-P8</t>
  </si>
  <si>
    <t>W10-P9</t>
  </si>
  <si>
    <t>Ward 10</t>
  </si>
  <si>
    <t>W11-P1</t>
  </si>
  <si>
    <t>W11-P2</t>
  </si>
  <si>
    <t>W11-P3</t>
  </si>
  <si>
    <t>W11-P4</t>
  </si>
  <si>
    <t>W11-P5</t>
  </si>
  <si>
    <t>W11-P6</t>
  </si>
  <si>
    <t>W11-P7</t>
  </si>
  <si>
    <t>W11-P8</t>
  </si>
  <si>
    <t>W11-P9</t>
  </si>
  <si>
    <t>W11-P10</t>
  </si>
  <si>
    <t>W11-P11</t>
  </si>
  <si>
    <t>W11-P12</t>
  </si>
  <si>
    <t>Ward 11</t>
  </si>
  <si>
    <t>W12-P1</t>
  </si>
  <si>
    <t>W12-P2</t>
  </si>
  <si>
    <t>W12-P3</t>
  </si>
  <si>
    <t>W12-P4</t>
  </si>
  <si>
    <t>W12-P5</t>
  </si>
  <si>
    <t>W12-P6</t>
  </si>
  <si>
    <t>W12-P7</t>
  </si>
  <si>
    <t>W12-P8</t>
  </si>
  <si>
    <t>W12-P9</t>
  </si>
  <si>
    <t>W12-P10</t>
  </si>
  <si>
    <t>W12-P11</t>
  </si>
  <si>
    <t>W12-P12</t>
  </si>
  <si>
    <t>Ward 12</t>
  </si>
  <si>
    <t>W13-P1</t>
  </si>
  <si>
    <t>W13-P2</t>
  </si>
  <si>
    <t>W13-P3</t>
  </si>
  <si>
    <t>W13-P4</t>
  </si>
  <si>
    <t>W13-P5</t>
  </si>
  <si>
    <t>W13-P6</t>
  </si>
  <si>
    <t>W13-P7</t>
  </si>
  <si>
    <t>W13-P8</t>
  </si>
  <si>
    <t>W13-P9</t>
  </si>
  <si>
    <t>W13-P10</t>
  </si>
  <si>
    <t>W13-P11</t>
  </si>
  <si>
    <t>W13-P12</t>
  </si>
  <si>
    <t>W13-P13</t>
  </si>
  <si>
    <t>Ward 13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</si>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</sst>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 #,##0"/>
    <numFmt numFmtId="165" formatCode="#,##0.0%;\-#,##0.0%"/>
    <numFmt numFmtId="166" formatCode="0.0%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7" fontId="11" fillId="5" borderId="0" xfId="0" applyNumberFormat="1" applyFont="1" applyFill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7" fontId="11" fillId="5" borderId="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/>
    </xf>
    <xf numFmtId="164" fontId="2" fillId="6" borderId="0" xfId="1" applyNumberFormat="1" applyFont="1" applyFill="1" applyBorder="1" applyAlignment="1">
      <alignment horizontal="center" vertical="center"/>
    </xf>
    <xf numFmtId="164" fontId="2" fillId="6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 wrapText="1"/>
    </xf>
    <xf numFmtId="0" fontId="12" fillId="0" borderId="6" xfId="0" applyFont="1" applyFill="1" applyBorder="1"/>
    <xf numFmtId="167" fontId="13" fillId="0" borderId="0" xfId="0" applyNumberFormat="1" applyFont="1" applyFill="1"/>
    <xf numFmtId="3" fontId="10" fillId="5" borderId="0" xfId="0" applyNumberFormat="1" applyFont="1" applyFill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5" borderId="6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166" fontId="2" fillId="0" borderId="17" xfId="1" applyNumberFormat="1" applyFont="1" applyFill="1" applyBorder="1" applyAlignment="1">
      <alignment horizontal="center" vertical="center"/>
    </xf>
    <xf numFmtId="0" fontId="9" fillId="7" borderId="18" xfId="0" applyFont="1" applyFill="1" applyBorder="1" applyAlignment="1" applyProtection="1">
      <alignment horizontal="center" vertical="center" wrapText="1"/>
      <protection locked="0"/>
    </xf>
    <xf numFmtId="3" fontId="9" fillId="7" borderId="19" xfId="1" applyNumberFormat="1" applyFont="1" applyFill="1" applyBorder="1" applyAlignment="1" applyProtection="1">
      <alignment horizontal="center" vertical="center"/>
    </xf>
    <xf numFmtId="164" fontId="9" fillId="7" borderId="19" xfId="1" applyNumberFormat="1" applyFont="1" applyFill="1" applyBorder="1" applyAlignment="1" applyProtection="1">
      <alignment horizontal="center" vertical="center"/>
      <protection locked="0"/>
    </xf>
    <xf numFmtId="165" fontId="9" fillId="7" borderId="19" xfId="0" applyNumberFormat="1" applyFont="1" applyFill="1" applyBorder="1" applyAlignment="1">
      <alignment horizontal="center" vertical="center" wrapText="1"/>
    </xf>
    <xf numFmtId="164" fontId="9" fillId="7" borderId="19" xfId="0" applyNumberFormat="1" applyFont="1" applyFill="1" applyBorder="1" applyAlignment="1">
      <alignment horizontal="center" vertical="center"/>
    </xf>
    <xf numFmtId="165" fontId="9" fillId="7" borderId="19" xfId="0" applyNumberFormat="1" applyFont="1" applyFill="1" applyBorder="1" applyAlignment="1">
      <alignment horizontal="center" vertical="center"/>
    </xf>
    <xf numFmtId="165" fontId="9" fillId="7" borderId="20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165" fontId="10" fillId="0" borderId="17" xfId="0" applyNumberFormat="1" applyFont="1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165" fontId="10" fillId="0" borderId="17" xfId="0" applyNumberFormat="1" applyFont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3" fontId="8" fillId="3" borderId="27" xfId="0" applyNumberFormat="1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 wrapText="1"/>
      <protection locked="0"/>
    </xf>
    <xf numFmtId="3" fontId="2" fillId="0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9" fillId="7" borderId="32" xfId="0" applyFont="1" applyFill="1" applyBorder="1" applyAlignment="1" applyProtection="1">
      <alignment horizontal="center" vertical="center" wrapText="1"/>
      <protection locked="0"/>
    </xf>
    <xf numFmtId="3" fontId="9" fillId="7" borderId="1" xfId="1" applyNumberFormat="1" applyFont="1" applyFill="1" applyBorder="1" applyAlignment="1" applyProtection="1">
      <alignment horizontal="center" vertical="center"/>
    </xf>
    <xf numFmtId="164" fontId="9" fillId="7" borderId="1" xfId="1" applyNumberFormat="1" applyFont="1" applyFill="1" applyBorder="1" applyAlignment="1" applyProtection="1">
      <alignment horizontal="center" vertical="center"/>
      <protection locked="0"/>
    </xf>
    <xf numFmtId="165" fontId="9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165" fontId="9" fillId="7" borderId="3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3" fontId="14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15" xfId="0" applyNumberFormat="1" applyFont="1" applyFill="1" applyBorder="1" applyAlignment="1">
      <alignment horizontal="center" vertical="center"/>
    </xf>
    <xf numFmtId="3" fontId="15" fillId="0" borderId="14" xfId="0" applyNumberFormat="1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3" fontId="15" fillId="0" borderId="14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49" fontId="4" fillId="2" borderId="24" xfId="2" applyNumberFormat="1" applyFont="1" applyFill="1" applyBorder="1" applyAlignment="1" applyProtection="1">
      <alignment horizontal="center" vertical="top"/>
      <protection locked="0"/>
    </xf>
    <xf numFmtId="49" fontId="4" fillId="2" borderId="0" xfId="2" applyNumberFormat="1" applyFont="1" applyFill="1" applyBorder="1" applyAlignment="1" applyProtection="1">
      <alignment horizontal="center" vertical="top"/>
      <protection locked="0"/>
    </xf>
    <xf numFmtId="49" fontId="4" fillId="2" borderId="25" xfId="2" applyNumberFormat="1" applyFont="1" applyFill="1" applyBorder="1" applyAlignment="1" applyProtection="1">
      <alignment horizontal="center" vertical="top"/>
      <protection locked="0"/>
    </xf>
    <xf numFmtId="0" fontId="5" fillId="2" borderId="24" xfId="2" applyFont="1" applyFill="1" applyBorder="1" applyAlignment="1" applyProtection="1">
      <alignment horizontal="center"/>
      <protection locked="0"/>
    </xf>
    <xf numFmtId="0" fontId="5" fillId="2" borderId="0" xfId="2" applyFont="1" applyFill="1" applyBorder="1" applyAlignment="1" applyProtection="1">
      <alignment horizontal="center"/>
      <protection locked="0"/>
    </xf>
    <xf numFmtId="0" fontId="5" fillId="2" borderId="25" xfId="2" applyFont="1" applyFill="1" applyBorder="1" applyAlignment="1" applyProtection="1">
      <alignment horizontal="center"/>
      <protection locked="0"/>
    </xf>
    <xf numFmtId="0" fontId="5" fillId="2" borderId="24" xfId="2" applyFont="1" applyFill="1" applyBorder="1" applyAlignment="1" applyProtection="1">
      <alignment horizontal="center" vertical="top"/>
      <protection locked="0"/>
    </xf>
    <xf numFmtId="0" fontId="5" fillId="2" borderId="0" xfId="2" applyFont="1" applyFill="1" applyBorder="1" applyAlignment="1" applyProtection="1">
      <alignment horizontal="center" vertical="top"/>
      <protection locked="0"/>
    </xf>
    <xf numFmtId="0" fontId="5" fillId="2" borderId="25" xfId="2" applyFont="1" applyFill="1" applyBorder="1" applyAlignment="1" applyProtection="1">
      <alignment horizontal="center" vertical="top"/>
      <protection locked="0"/>
    </xf>
    <xf numFmtId="49" fontId="6" fillId="2" borderId="24" xfId="2" applyNumberFormat="1" applyFont="1" applyFill="1" applyBorder="1" applyAlignment="1" applyProtection="1">
      <alignment horizontal="center" vertical="top"/>
      <protection locked="0"/>
    </xf>
    <xf numFmtId="49" fontId="6" fillId="2" borderId="0" xfId="2" applyNumberFormat="1" applyFont="1" applyFill="1" applyBorder="1" applyAlignment="1" applyProtection="1">
      <alignment horizontal="center" vertical="top"/>
      <protection locked="0"/>
    </xf>
    <xf numFmtId="49" fontId="6" fillId="2" borderId="25" xfId="2" applyNumberFormat="1" applyFont="1" applyFill="1" applyBorder="1" applyAlignment="1" applyProtection="1">
      <alignment horizontal="center" vertical="top"/>
      <protection locked="0"/>
    </xf>
    <xf numFmtId="0" fontId="11" fillId="5" borderId="3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0" fillId="5" borderId="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 xr:uid="{AFBDE7B8-77F7-4786-94D8-FBE23172BDC8}"/>
  </cellStyles>
  <dxfs count="0"/>
  <tableStyles count="0" defaultTableStyle="TableStyleMedium2" defaultPivotStyle="PivotStyleMedium9"/>
  <colors>
    <mruColors>
      <color rgb="FFE7B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9"/>
  <sheetViews>
    <sheetView tabSelected="1" zoomScaleNormal="100" workbookViewId="0">
      <pane xSplit="1" ySplit="7" topLeftCell="B8" activePane="bottomRight" state="frozen"/>
      <selection pane="topRight"/>
      <selection pane="bottomLeft"/>
      <selection pane="bottomRight" activeCell="A3" sqref="A3:K3"/>
    </sheetView>
  </sheetViews>
  <sheetFormatPr defaultColWidth="19.140625" defaultRowHeight="15.75" customHeight="1" x14ac:dyDescent="0.25"/>
  <cols>
    <col min="1" max="1" width="15.42578125" style="13" customWidth="1"/>
    <col min="2" max="2" width="27.140625" style="23" bestFit="1" customWidth="1"/>
    <col min="3" max="3" width="15.42578125" style="14" customWidth="1"/>
    <col min="4" max="4" width="15.42578125" style="13" customWidth="1"/>
    <col min="5" max="5" width="15.42578125" style="15" customWidth="1"/>
    <col min="6" max="6" width="15.42578125" style="7" customWidth="1"/>
    <col min="7" max="7" width="15.42578125" style="16" customWidth="1"/>
    <col min="8" max="8" width="15.42578125" style="1" customWidth="1"/>
    <col min="9" max="9" width="15.42578125" style="8" customWidth="1"/>
    <col min="10" max="10" width="15.42578125" style="7" customWidth="1"/>
    <col min="11" max="11" width="15.42578125" style="1" customWidth="1"/>
    <col min="12" max="16384" width="19.140625" style="1"/>
  </cols>
  <sheetData>
    <row r="1" spans="1:11" ht="26.25" x14ac:dyDescent="0.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s="25" customFormat="1" ht="23.25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s="25" customFormat="1" ht="18.75" x14ac:dyDescent="0.3">
      <c r="A3" s="89" t="str">
        <f>"Registered Voter Turnout: "&amp;TEXT((J8/(B8+F8)),"0.0%")</f>
        <v>Registered Voter Turnout: 78.1%</v>
      </c>
      <c r="B3" s="90"/>
      <c r="C3" s="90"/>
      <c r="D3" s="90"/>
      <c r="E3" s="90"/>
      <c r="F3" s="90"/>
      <c r="G3" s="90"/>
      <c r="H3" s="90"/>
      <c r="I3" s="90"/>
      <c r="J3" s="90"/>
      <c r="K3" s="91"/>
    </row>
    <row r="4" spans="1:11" s="25" customFormat="1" ht="18.75" x14ac:dyDescent="0.25">
      <c r="A4" s="92" t="str">
        <f>"Estimated Citizen Voting Age Population (CVAP)* Turnout: "&amp;TEXT((J8/(321005)),"0.0%")</f>
        <v>Estimated Citizen Voting Age Population (CVAP)* Turnout: 68.4%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1" s="25" customFormat="1" ht="16.5" thickBot="1" x14ac:dyDescent="0.3">
      <c r="A5" s="95" t="s">
        <v>2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s="2" customFormat="1" ht="15.75" customHeight="1" thickBot="1" x14ac:dyDescent="0.3">
      <c r="A6" s="56"/>
      <c r="B6" s="57" t="s">
        <v>3</v>
      </c>
      <c r="C6" s="82" t="s">
        <v>4</v>
      </c>
      <c r="D6" s="82"/>
      <c r="E6" s="82"/>
      <c r="F6" s="82"/>
      <c r="G6" s="82" t="s">
        <v>5</v>
      </c>
      <c r="H6" s="82"/>
      <c r="I6" s="82"/>
      <c r="J6" s="82"/>
      <c r="K6" s="58" t="s">
        <v>6</v>
      </c>
    </row>
    <row r="7" spans="1:11" s="2" customFormat="1" ht="32.25" customHeight="1" thickBot="1" x14ac:dyDescent="0.3">
      <c r="A7" s="59"/>
      <c r="B7" s="60" t="s">
        <v>7</v>
      </c>
      <c r="C7" s="61" t="s">
        <v>8</v>
      </c>
      <c r="D7" s="62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2" t="s">
        <v>15</v>
      </c>
      <c r="K7" s="63" t="s">
        <v>16</v>
      </c>
    </row>
    <row r="8" spans="1:11" s="3" customFormat="1" ht="35.25" customHeight="1" thickBot="1" x14ac:dyDescent="0.3">
      <c r="A8" s="64" t="s">
        <v>17</v>
      </c>
      <c r="B8" s="65">
        <f>SUM(B20,B30,B43,B53,B63,B73,B86,B98,B108,B118,B131,B144,B158)</f>
        <v>254871</v>
      </c>
      <c r="C8" s="66">
        <f>SUM(C20,C30,C43,C53,C63,C73,C86,C98,C108,C118,C131,C144,C158)</f>
        <v>19809</v>
      </c>
      <c r="D8" s="67">
        <f t="shared" ref="D8:D21" si="0">C8/I8</f>
        <v>0.14899362175822853</v>
      </c>
      <c r="E8" s="68">
        <f>SUM(E20,E30,E43,E53,E63,E73,E86,E98,E108,E118,E131,E144,E158)</f>
        <v>6320</v>
      </c>
      <c r="F8" s="68">
        <f t="shared" ref="F8:F21" si="1">SUM(C8,E8)</f>
        <v>26129</v>
      </c>
      <c r="G8" s="68">
        <f>SUM(G20,G30,G43,G53,G63,G73,G86,G98,G108,G118,G131,G144,G158)</f>
        <v>86465</v>
      </c>
      <c r="H8" s="69">
        <f t="shared" ref="H8:H71" si="2">G8/J8</f>
        <v>0.39406700483554147</v>
      </c>
      <c r="I8" s="68">
        <f>SUM(I20,I30,I43,I53,I63,I73,I86,I98,I108,I118,I131,I144,I158)</f>
        <v>132952</v>
      </c>
      <c r="J8" s="68">
        <f t="shared" ref="J8:J19" si="3">SUM(G8,I8)</f>
        <v>219417</v>
      </c>
      <c r="K8" s="70">
        <f t="shared" ref="K8:K39" si="4">J8/SUM(F8,B8)</f>
        <v>0.78084341637010679</v>
      </c>
    </row>
    <row r="9" spans="1:11" x14ac:dyDescent="0.25">
      <c r="A9" s="71" t="s">
        <v>18</v>
      </c>
      <c r="B9" s="72">
        <v>968</v>
      </c>
      <c r="C9" s="73">
        <v>47</v>
      </c>
      <c r="D9" s="74">
        <f t="shared" si="0"/>
        <v>8.3928571428571422E-2</v>
      </c>
      <c r="E9" s="73">
        <v>8</v>
      </c>
      <c r="F9" s="73">
        <f t="shared" si="1"/>
        <v>55</v>
      </c>
      <c r="G9" s="73">
        <v>300</v>
      </c>
      <c r="H9" s="75">
        <f t="shared" si="2"/>
        <v>0.34883720930232559</v>
      </c>
      <c r="I9" s="73">
        <v>560</v>
      </c>
      <c r="J9" s="73">
        <f t="shared" si="3"/>
        <v>860</v>
      </c>
      <c r="K9" s="76">
        <f t="shared" si="4"/>
        <v>0.8406647116324536</v>
      </c>
    </row>
    <row r="10" spans="1:11" x14ac:dyDescent="0.25">
      <c r="A10" s="52" t="s">
        <v>19</v>
      </c>
      <c r="B10" s="30">
        <v>996</v>
      </c>
      <c r="C10" s="31">
        <v>116</v>
      </c>
      <c r="D10" s="28">
        <f t="shared" si="0"/>
        <v>0.17109144542772861</v>
      </c>
      <c r="E10" s="31">
        <v>30</v>
      </c>
      <c r="F10" s="31">
        <f t="shared" si="1"/>
        <v>146</v>
      </c>
      <c r="G10" s="31">
        <v>266</v>
      </c>
      <c r="H10" s="29">
        <f>G10/J10</f>
        <v>0.28177966101694918</v>
      </c>
      <c r="I10" s="31">
        <v>678</v>
      </c>
      <c r="J10" s="31">
        <f t="shared" si="3"/>
        <v>944</v>
      </c>
      <c r="K10" s="53">
        <f t="shared" si="4"/>
        <v>0.82661996497373025</v>
      </c>
    </row>
    <row r="11" spans="1:11" x14ac:dyDescent="0.25">
      <c r="A11" s="52" t="s">
        <v>20</v>
      </c>
      <c r="B11" s="30">
        <v>1076</v>
      </c>
      <c r="C11" s="31">
        <v>98</v>
      </c>
      <c r="D11" s="28">
        <f t="shared" si="0"/>
        <v>0.1692573402417962</v>
      </c>
      <c r="E11" s="31">
        <v>18</v>
      </c>
      <c r="F11" s="31">
        <f t="shared" si="1"/>
        <v>116</v>
      </c>
      <c r="G11" s="31">
        <v>240</v>
      </c>
      <c r="H11" s="29">
        <f t="shared" si="2"/>
        <v>0.29304029304029305</v>
      </c>
      <c r="I11" s="31">
        <v>579</v>
      </c>
      <c r="J11" s="31">
        <f t="shared" si="3"/>
        <v>819</v>
      </c>
      <c r="K11" s="53">
        <f t="shared" si="4"/>
        <v>0.68708053691275173</v>
      </c>
    </row>
    <row r="12" spans="1:11" x14ac:dyDescent="0.25">
      <c r="A12" s="52" t="s">
        <v>21</v>
      </c>
      <c r="B12" s="30">
        <v>2749</v>
      </c>
      <c r="C12" s="31">
        <v>229</v>
      </c>
      <c r="D12" s="28">
        <f t="shared" si="0"/>
        <v>0.14841218405703174</v>
      </c>
      <c r="E12" s="31">
        <v>69</v>
      </c>
      <c r="F12" s="31">
        <f t="shared" si="1"/>
        <v>298</v>
      </c>
      <c r="G12" s="31">
        <v>775</v>
      </c>
      <c r="H12" s="29">
        <f t="shared" si="2"/>
        <v>0.33433994823123381</v>
      </c>
      <c r="I12" s="31">
        <v>1543</v>
      </c>
      <c r="J12" s="31">
        <f t="shared" si="3"/>
        <v>2318</v>
      </c>
      <c r="K12" s="53">
        <f t="shared" si="4"/>
        <v>0.76074827699376435</v>
      </c>
    </row>
    <row r="13" spans="1:11" x14ac:dyDescent="0.25">
      <c r="A13" s="52" t="s">
        <v>22</v>
      </c>
      <c r="B13" s="30">
        <v>2251</v>
      </c>
      <c r="C13" s="31">
        <v>69</v>
      </c>
      <c r="D13" s="28">
        <f t="shared" si="0"/>
        <v>5.39906103286385E-2</v>
      </c>
      <c r="E13" s="31">
        <v>30</v>
      </c>
      <c r="F13" s="31">
        <f t="shared" si="1"/>
        <v>99</v>
      </c>
      <c r="G13" s="31">
        <v>772</v>
      </c>
      <c r="H13" s="29">
        <f t="shared" si="2"/>
        <v>0.37658536585365854</v>
      </c>
      <c r="I13" s="31">
        <v>1278</v>
      </c>
      <c r="J13" s="31">
        <f t="shared" si="3"/>
        <v>2050</v>
      </c>
      <c r="K13" s="53">
        <f t="shared" si="4"/>
        <v>0.87234042553191493</v>
      </c>
    </row>
    <row r="14" spans="1:11" x14ac:dyDescent="0.25">
      <c r="A14" s="52" t="s">
        <v>23</v>
      </c>
      <c r="B14" s="30">
        <v>2641</v>
      </c>
      <c r="C14" s="31">
        <v>102</v>
      </c>
      <c r="D14" s="28">
        <f t="shared" si="0"/>
        <v>7.5388026607538808E-2</v>
      </c>
      <c r="E14" s="31">
        <v>31</v>
      </c>
      <c r="F14" s="31">
        <f t="shared" si="1"/>
        <v>133</v>
      </c>
      <c r="G14" s="31">
        <v>1133</v>
      </c>
      <c r="H14" s="29">
        <f t="shared" si="2"/>
        <v>0.45575221238938052</v>
      </c>
      <c r="I14" s="31">
        <v>1353</v>
      </c>
      <c r="J14" s="31">
        <f>SUM(G14,I14)</f>
        <v>2486</v>
      </c>
      <c r="K14" s="53">
        <f t="shared" si="4"/>
        <v>0.89617880317231435</v>
      </c>
    </row>
    <row r="15" spans="1:11" x14ac:dyDescent="0.25">
      <c r="A15" s="52" t="s">
        <v>24</v>
      </c>
      <c r="B15" s="30">
        <v>2804</v>
      </c>
      <c r="C15" s="31">
        <v>147</v>
      </c>
      <c r="D15" s="28">
        <f t="shared" si="0"/>
        <v>0.10082304526748971</v>
      </c>
      <c r="E15" s="31">
        <v>41</v>
      </c>
      <c r="F15" s="31">
        <f t="shared" si="1"/>
        <v>188</v>
      </c>
      <c r="G15" s="31">
        <v>1133</v>
      </c>
      <c r="H15" s="29">
        <f t="shared" si="2"/>
        <v>0.43728290235430334</v>
      </c>
      <c r="I15" s="31">
        <v>1458</v>
      </c>
      <c r="J15" s="31">
        <f>SUM(G15,I15)</f>
        <v>2591</v>
      </c>
      <c r="K15" s="53">
        <f t="shared" si="4"/>
        <v>0.865975935828877</v>
      </c>
    </row>
    <row r="16" spans="1:11" x14ac:dyDescent="0.25">
      <c r="A16" s="52" t="s">
        <v>25</v>
      </c>
      <c r="B16" s="30">
        <v>1503</v>
      </c>
      <c r="C16" s="31">
        <v>120</v>
      </c>
      <c r="D16" s="28">
        <f t="shared" si="0"/>
        <v>0.15056461731493098</v>
      </c>
      <c r="E16" s="31">
        <v>47</v>
      </c>
      <c r="F16" s="31">
        <f t="shared" si="1"/>
        <v>167</v>
      </c>
      <c r="G16" s="31">
        <v>447</v>
      </c>
      <c r="H16" s="29">
        <f t="shared" si="2"/>
        <v>0.35932475884244375</v>
      </c>
      <c r="I16" s="31">
        <v>797</v>
      </c>
      <c r="J16" s="31">
        <f t="shared" si="3"/>
        <v>1244</v>
      </c>
      <c r="K16" s="53">
        <f t="shared" si="4"/>
        <v>0.74491017964071859</v>
      </c>
    </row>
    <row r="17" spans="1:11" x14ac:dyDescent="0.25">
      <c r="A17" s="52" t="s">
        <v>26</v>
      </c>
      <c r="B17" s="30">
        <v>2299</v>
      </c>
      <c r="C17" s="31">
        <v>173</v>
      </c>
      <c r="D17" s="28">
        <f t="shared" si="0"/>
        <v>0.14888123924268504</v>
      </c>
      <c r="E17" s="31">
        <v>70</v>
      </c>
      <c r="F17" s="31">
        <f t="shared" si="1"/>
        <v>243</v>
      </c>
      <c r="G17" s="31">
        <v>901</v>
      </c>
      <c r="H17" s="29">
        <f t="shared" si="2"/>
        <v>0.4367426078526418</v>
      </c>
      <c r="I17" s="31">
        <v>1162</v>
      </c>
      <c r="J17" s="31">
        <f t="shared" si="3"/>
        <v>2063</v>
      </c>
      <c r="K17" s="53">
        <f t="shared" si="4"/>
        <v>0.81156569630212427</v>
      </c>
    </row>
    <row r="18" spans="1:11" x14ac:dyDescent="0.25">
      <c r="A18" s="52" t="s">
        <v>27</v>
      </c>
      <c r="B18" s="30">
        <v>1903</v>
      </c>
      <c r="C18" s="31">
        <v>70</v>
      </c>
      <c r="D18" s="28">
        <f t="shared" si="0"/>
        <v>6.8292682926829273E-2</v>
      </c>
      <c r="E18" s="31">
        <v>35</v>
      </c>
      <c r="F18" s="31">
        <f t="shared" si="1"/>
        <v>105</v>
      </c>
      <c r="G18" s="31">
        <v>712</v>
      </c>
      <c r="H18" s="29">
        <f t="shared" si="2"/>
        <v>0.40990213010938398</v>
      </c>
      <c r="I18" s="31">
        <v>1025</v>
      </c>
      <c r="J18" s="31">
        <f t="shared" si="3"/>
        <v>1737</v>
      </c>
      <c r="K18" s="53">
        <f t="shared" si="4"/>
        <v>0.86503984063745021</v>
      </c>
    </row>
    <row r="19" spans="1:11" x14ac:dyDescent="0.25">
      <c r="A19" s="52" t="s">
        <v>28</v>
      </c>
      <c r="B19" s="30">
        <v>2197</v>
      </c>
      <c r="C19" s="31">
        <v>373</v>
      </c>
      <c r="D19" s="28">
        <f t="shared" si="0"/>
        <v>0.32748024582967517</v>
      </c>
      <c r="E19" s="31">
        <v>99</v>
      </c>
      <c r="F19" s="31">
        <f t="shared" si="1"/>
        <v>472</v>
      </c>
      <c r="G19" s="31">
        <v>743</v>
      </c>
      <c r="H19" s="29">
        <f t="shared" si="2"/>
        <v>0.39479277364505844</v>
      </c>
      <c r="I19" s="31">
        <v>1139</v>
      </c>
      <c r="J19" s="31">
        <f t="shared" si="3"/>
        <v>1882</v>
      </c>
      <c r="K19" s="53">
        <f t="shared" si="4"/>
        <v>0.70513300861745976</v>
      </c>
    </row>
    <row r="20" spans="1:11" s="3" customFormat="1" ht="18.75" customHeight="1" thickBot="1" x14ac:dyDescent="0.3">
      <c r="A20" s="45" t="s">
        <v>29</v>
      </c>
      <c r="B20" s="46">
        <f>SUM(B9:B19)</f>
        <v>21387</v>
      </c>
      <c r="C20" s="47">
        <f>SUM(C9:C19)</f>
        <v>1544</v>
      </c>
      <c r="D20" s="48">
        <f t="shared" si="0"/>
        <v>0.13342550985136536</v>
      </c>
      <c r="E20" s="49">
        <f>SUM(E9:E19)</f>
        <v>478</v>
      </c>
      <c r="F20" s="49">
        <f t="shared" si="1"/>
        <v>2022</v>
      </c>
      <c r="G20" s="49">
        <f>SUM(G9:G19)</f>
        <v>7422</v>
      </c>
      <c r="H20" s="50">
        <f>G20/J20</f>
        <v>0.39075497525534381</v>
      </c>
      <c r="I20" s="49">
        <f>SUM(I9:I19)</f>
        <v>11572</v>
      </c>
      <c r="J20" s="49">
        <f>SUM(G20,I20)</f>
        <v>18994</v>
      </c>
      <c r="K20" s="51">
        <f t="shared" si="4"/>
        <v>0.81139732581485757</v>
      </c>
    </row>
    <row r="21" spans="1:11" x14ac:dyDescent="0.25">
      <c r="A21" s="71" t="s">
        <v>30</v>
      </c>
      <c r="B21" s="77">
        <v>1353</v>
      </c>
      <c r="C21" s="73">
        <v>639</v>
      </c>
      <c r="D21" s="74">
        <f t="shared" si="0"/>
        <v>0.59386617100371752</v>
      </c>
      <c r="E21" s="73">
        <v>115</v>
      </c>
      <c r="F21" s="73">
        <f t="shared" si="1"/>
        <v>754</v>
      </c>
      <c r="G21" s="73">
        <v>298</v>
      </c>
      <c r="H21" s="75">
        <f t="shared" si="2"/>
        <v>0.21688500727802038</v>
      </c>
      <c r="I21" s="73">
        <v>1076</v>
      </c>
      <c r="J21" s="73">
        <f>SUM(G21,I21)</f>
        <v>1374</v>
      </c>
      <c r="K21" s="76">
        <f t="shared" si="4"/>
        <v>0.65211200759373522</v>
      </c>
    </row>
    <row r="22" spans="1:11" x14ac:dyDescent="0.25">
      <c r="A22" s="52" t="s">
        <v>31</v>
      </c>
      <c r="B22" s="32">
        <v>936</v>
      </c>
      <c r="C22" s="31">
        <v>488</v>
      </c>
      <c r="D22" s="28">
        <f t="shared" ref="D22:D29" si="5">C22/I22</f>
        <v>0.60621118012422359</v>
      </c>
      <c r="E22" s="31">
        <v>87</v>
      </c>
      <c r="F22" s="31">
        <f t="shared" ref="F22:F61" si="6">SUM(C22,E22)</f>
        <v>575</v>
      </c>
      <c r="G22" s="31">
        <v>225</v>
      </c>
      <c r="H22" s="29">
        <f t="shared" si="2"/>
        <v>0.21844660194174756</v>
      </c>
      <c r="I22" s="31">
        <v>805</v>
      </c>
      <c r="J22" s="31">
        <f t="shared" ref="J22:J85" si="7">SUM(G22,I22)</f>
        <v>1030</v>
      </c>
      <c r="K22" s="53">
        <f t="shared" si="4"/>
        <v>0.68166776968894771</v>
      </c>
    </row>
    <row r="23" spans="1:11" x14ac:dyDescent="0.25">
      <c r="A23" s="52" t="s">
        <v>32</v>
      </c>
      <c r="B23" s="32">
        <v>1526</v>
      </c>
      <c r="C23" s="31">
        <v>291</v>
      </c>
      <c r="D23" s="28">
        <f t="shared" si="5"/>
        <v>0.34397163120567376</v>
      </c>
      <c r="E23" s="31">
        <v>67</v>
      </c>
      <c r="F23" s="31">
        <f t="shared" si="6"/>
        <v>358</v>
      </c>
      <c r="G23" s="31">
        <v>401</v>
      </c>
      <c r="H23" s="29">
        <f t="shared" si="2"/>
        <v>0.32157177225340816</v>
      </c>
      <c r="I23" s="31">
        <v>846</v>
      </c>
      <c r="J23" s="31">
        <f t="shared" si="7"/>
        <v>1247</v>
      </c>
      <c r="K23" s="53">
        <f t="shared" si="4"/>
        <v>0.66188959660297242</v>
      </c>
    </row>
    <row r="24" spans="1:11" x14ac:dyDescent="0.25">
      <c r="A24" s="52" t="s">
        <v>33</v>
      </c>
      <c r="B24" s="32">
        <v>690</v>
      </c>
      <c r="C24" s="31">
        <v>408</v>
      </c>
      <c r="D24" s="28">
        <f t="shared" si="5"/>
        <v>0.63157894736842102</v>
      </c>
      <c r="E24" s="31">
        <v>50</v>
      </c>
      <c r="F24" s="31">
        <f t="shared" si="6"/>
        <v>458</v>
      </c>
      <c r="G24" s="31">
        <v>125</v>
      </c>
      <c r="H24" s="29">
        <f t="shared" si="2"/>
        <v>0.16212710765239949</v>
      </c>
      <c r="I24" s="31">
        <v>646</v>
      </c>
      <c r="J24" s="31">
        <f t="shared" si="7"/>
        <v>771</v>
      </c>
      <c r="K24" s="53">
        <f t="shared" si="4"/>
        <v>0.67160278745644597</v>
      </c>
    </row>
    <row r="25" spans="1:11" x14ac:dyDescent="0.25">
      <c r="A25" s="52" t="s">
        <v>34</v>
      </c>
      <c r="B25" s="32">
        <v>2563</v>
      </c>
      <c r="C25" s="31">
        <v>308</v>
      </c>
      <c r="D25" s="28">
        <f t="shared" si="5"/>
        <v>0.22416302765647744</v>
      </c>
      <c r="E25" s="31">
        <v>98</v>
      </c>
      <c r="F25" s="31">
        <f t="shared" si="6"/>
        <v>406</v>
      </c>
      <c r="G25" s="31">
        <v>885</v>
      </c>
      <c r="H25" s="29">
        <f t="shared" si="2"/>
        <v>0.39176626826029215</v>
      </c>
      <c r="I25" s="31">
        <v>1374</v>
      </c>
      <c r="J25" s="31">
        <f t="shared" si="7"/>
        <v>2259</v>
      </c>
      <c r="K25" s="53">
        <f t="shared" si="4"/>
        <v>0.76086224317952178</v>
      </c>
    </row>
    <row r="26" spans="1:11" x14ac:dyDescent="0.25">
      <c r="A26" s="52" t="s">
        <v>35</v>
      </c>
      <c r="B26" s="32">
        <v>1796</v>
      </c>
      <c r="C26" s="31">
        <v>922</v>
      </c>
      <c r="D26" s="28">
        <f t="shared" si="5"/>
        <v>0.59064702114029466</v>
      </c>
      <c r="E26" s="31">
        <v>165</v>
      </c>
      <c r="F26" s="31">
        <f t="shared" si="6"/>
        <v>1087</v>
      </c>
      <c r="G26" s="31">
        <v>442</v>
      </c>
      <c r="H26" s="29">
        <f t="shared" si="2"/>
        <v>0.22066899650524213</v>
      </c>
      <c r="I26" s="31">
        <v>1561</v>
      </c>
      <c r="J26" s="31">
        <f t="shared" si="7"/>
        <v>2003</v>
      </c>
      <c r="K26" s="53">
        <f t="shared" si="4"/>
        <v>0.6947624002774887</v>
      </c>
    </row>
    <row r="27" spans="1:11" x14ac:dyDescent="0.25">
      <c r="A27" s="52" t="s">
        <v>36</v>
      </c>
      <c r="B27" s="32">
        <v>783</v>
      </c>
      <c r="C27" s="31">
        <v>323</v>
      </c>
      <c r="D27" s="28">
        <f t="shared" si="5"/>
        <v>0.55308219178082196</v>
      </c>
      <c r="E27" s="31">
        <v>39</v>
      </c>
      <c r="F27" s="31">
        <f t="shared" si="6"/>
        <v>362</v>
      </c>
      <c r="G27" s="31">
        <v>245</v>
      </c>
      <c r="H27" s="29">
        <f t="shared" si="2"/>
        <v>0.29553679131483718</v>
      </c>
      <c r="I27" s="31">
        <v>584</v>
      </c>
      <c r="J27" s="31">
        <f t="shared" si="7"/>
        <v>829</v>
      </c>
      <c r="K27" s="53">
        <f t="shared" si="4"/>
        <v>0.72401746724890825</v>
      </c>
    </row>
    <row r="28" spans="1:11" x14ac:dyDescent="0.25">
      <c r="A28" s="52" t="s">
        <v>37</v>
      </c>
      <c r="B28" s="32">
        <v>1880</v>
      </c>
      <c r="C28" s="31">
        <v>59</v>
      </c>
      <c r="D28" s="28">
        <f t="shared" si="5"/>
        <v>6.1586638830897704E-2</v>
      </c>
      <c r="E28" s="31">
        <v>24</v>
      </c>
      <c r="F28" s="31">
        <f t="shared" si="6"/>
        <v>83</v>
      </c>
      <c r="G28" s="31">
        <v>762</v>
      </c>
      <c r="H28" s="29">
        <f t="shared" si="2"/>
        <v>0.44302325581395346</v>
      </c>
      <c r="I28" s="31">
        <v>958</v>
      </c>
      <c r="J28" s="31">
        <f t="shared" si="7"/>
        <v>1720</v>
      </c>
      <c r="K28" s="53">
        <f t="shared" si="4"/>
        <v>0.87620988283239942</v>
      </c>
    </row>
    <row r="29" spans="1:11" x14ac:dyDescent="0.25">
      <c r="A29" s="52" t="s">
        <v>38</v>
      </c>
      <c r="B29" s="32">
        <v>737</v>
      </c>
      <c r="C29" s="31">
        <v>59</v>
      </c>
      <c r="D29" s="28">
        <f t="shared" si="5"/>
        <v>0.14355231143552311</v>
      </c>
      <c r="E29" s="31">
        <v>20</v>
      </c>
      <c r="F29" s="31">
        <f t="shared" si="6"/>
        <v>79</v>
      </c>
      <c r="G29" s="31">
        <v>240</v>
      </c>
      <c r="H29" s="29">
        <f t="shared" si="2"/>
        <v>0.3686635944700461</v>
      </c>
      <c r="I29" s="31">
        <v>411</v>
      </c>
      <c r="J29" s="31">
        <f t="shared" si="7"/>
        <v>651</v>
      </c>
      <c r="K29" s="53">
        <f t="shared" si="4"/>
        <v>0.79779411764705888</v>
      </c>
    </row>
    <row r="30" spans="1:11" s="4" customFormat="1" ht="18.75" customHeight="1" thickBot="1" x14ac:dyDescent="0.3">
      <c r="A30" s="45" t="s">
        <v>39</v>
      </c>
      <c r="B30" s="46">
        <f>SUM(B21:B29)</f>
        <v>12264</v>
      </c>
      <c r="C30" s="47">
        <f>SUM(C21:C29)</f>
        <v>3497</v>
      </c>
      <c r="D30" s="48">
        <f>C30/I30</f>
        <v>0.42331436872049388</v>
      </c>
      <c r="E30" s="49">
        <f>SUM(E21:E29)</f>
        <v>665</v>
      </c>
      <c r="F30" s="49">
        <f>SUM(C30,E30)</f>
        <v>4162</v>
      </c>
      <c r="G30" s="49">
        <f>SUM(G21:G29)</f>
        <v>3623</v>
      </c>
      <c r="H30" s="50">
        <f t="shared" si="2"/>
        <v>0.30486368226186467</v>
      </c>
      <c r="I30" s="49">
        <f>SUM(I21:I29)</f>
        <v>8261</v>
      </c>
      <c r="J30" s="49">
        <f t="shared" si="7"/>
        <v>11884</v>
      </c>
      <c r="K30" s="51">
        <f t="shared" si="4"/>
        <v>0.72348715451114087</v>
      </c>
    </row>
    <row r="31" spans="1:11" x14ac:dyDescent="0.25">
      <c r="A31" s="71" t="s">
        <v>40</v>
      </c>
      <c r="B31" s="77">
        <v>2113</v>
      </c>
      <c r="C31" s="73">
        <v>219</v>
      </c>
      <c r="D31" s="74">
        <f>C31/I31</f>
        <v>0.18174273858921161</v>
      </c>
      <c r="E31" s="73">
        <v>63</v>
      </c>
      <c r="F31" s="73">
        <f t="shared" si="6"/>
        <v>282</v>
      </c>
      <c r="G31" s="73">
        <v>693</v>
      </c>
      <c r="H31" s="75">
        <f t="shared" si="2"/>
        <v>0.36512118018967332</v>
      </c>
      <c r="I31" s="73">
        <v>1205</v>
      </c>
      <c r="J31" s="73">
        <f t="shared" si="7"/>
        <v>1898</v>
      </c>
      <c r="K31" s="76">
        <f t="shared" si="4"/>
        <v>0.79248434237995824</v>
      </c>
    </row>
    <row r="32" spans="1:11" x14ac:dyDescent="0.25">
      <c r="A32" s="52" t="s">
        <v>41</v>
      </c>
      <c r="B32" s="32">
        <v>2037</v>
      </c>
      <c r="C32" s="31">
        <v>202</v>
      </c>
      <c r="D32" s="28">
        <f t="shared" ref="D32:D40" si="8">C32/I32</f>
        <v>0.20342396777442096</v>
      </c>
      <c r="E32" s="31">
        <v>96</v>
      </c>
      <c r="F32" s="31">
        <f t="shared" si="6"/>
        <v>298</v>
      </c>
      <c r="G32" s="31">
        <v>869</v>
      </c>
      <c r="H32" s="29">
        <f t="shared" si="2"/>
        <v>0.46670247046186897</v>
      </c>
      <c r="I32" s="31">
        <v>993</v>
      </c>
      <c r="J32" s="31">
        <f t="shared" si="7"/>
        <v>1862</v>
      </c>
      <c r="K32" s="53">
        <f t="shared" si="4"/>
        <v>0.79743040685224842</v>
      </c>
    </row>
    <row r="33" spans="1:11" x14ac:dyDescent="0.25">
      <c r="A33" s="52" t="s">
        <v>42</v>
      </c>
      <c r="B33" s="32">
        <v>995</v>
      </c>
      <c r="C33" s="31">
        <v>67</v>
      </c>
      <c r="D33" s="28">
        <f t="shared" si="8"/>
        <v>0.14016736401673641</v>
      </c>
      <c r="E33" s="31">
        <v>45</v>
      </c>
      <c r="F33" s="31">
        <f t="shared" si="6"/>
        <v>112</v>
      </c>
      <c r="G33" s="31">
        <v>431</v>
      </c>
      <c r="H33" s="29">
        <f t="shared" si="2"/>
        <v>0.47414741474147415</v>
      </c>
      <c r="I33" s="31">
        <v>478</v>
      </c>
      <c r="J33" s="31">
        <f t="shared" si="7"/>
        <v>909</v>
      </c>
      <c r="K33" s="53">
        <f t="shared" si="4"/>
        <v>0.82113821138211385</v>
      </c>
    </row>
    <row r="34" spans="1:11" x14ac:dyDescent="0.25">
      <c r="A34" s="52" t="s">
        <v>43</v>
      </c>
      <c r="B34" s="32">
        <v>1141</v>
      </c>
      <c r="C34" s="31">
        <v>83</v>
      </c>
      <c r="D34" s="28">
        <f t="shared" si="8"/>
        <v>0.162109375</v>
      </c>
      <c r="E34" s="31">
        <v>52</v>
      </c>
      <c r="F34" s="31">
        <f t="shared" si="6"/>
        <v>135</v>
      </c>
      <c r="G34" s="31">
        <v>465</v>
      </c>
      <c r="H34" s="29">
        <f t="shared" si="2"/>
        <v>0.47594677584442169</v>
      </c>
      <c r="I34" s="31">
        <v>512</v>
      </c>
      <c r="J34" s="31">
        <f t="shared" si="7"/>
        <v>977</v>
      </c>
      <c r="K34" s="53">
        <f t="shared" si="4"/>
        <v>0.76567398119122254</v>
      </c>
    </row>
    <row r="35" spans="1:11" x14ac:dyDescent="0.25">
      <c r="A35" s="52" t="s">
        <v>44</v>
      </c>
      <c r="B35" s="32">
        <v>2181</v>
      </c>
      <c r="C35" s="31">
        <v>276</v>
      </c>
      <c r="D35" s="28">
        <f t="shared" si="8"/>
        <v>0.23896103896103896</v>
      </c>
      <c r="E35" s="31">
        <v>91</v>
      </c>
      <c r="F35" s="31">
        <f t="shared" si="6"/>
        <v>367</v>
      </c>
      <c r="G35" s="31">
        <v>933</v>
      </c>
      <c r="H35" s="29">
        <f t="shared" si="2"/>
        <v>0.44683908045977011</v>
      </c>
      <c r="I35" s="31">
        <v>1155</v>
      </c>
      <c r="J35" s="31">
        <f t="shared" si="7"/>
        <v>2088</v>
      </c>
      <c r="K35" s="53">
        <f t="shared" si="4"/>
        <v>0.81946624803767665</v>
      </c>
    </row>
    <row r="36" spans="1:11" x14ac:dyDescent="0.25">
      <c r="A36" s="52" t="s">
        <v>45</v>
      </c>
      <c r="B36" s="32">
        <v>1961</v>
      </c>
      <c r="C36" s="31">
        <v>184</v>
      </c>
      <c r="D36" s="28">
        <f t="shared" si="8"/>
        <v>0.21445221445221446</v>
      </c>
      <c r="E36" s="31">
        <v>93</v>
      </c>
      <c r="F36" s="31">
        <f t="shared" si="6"/>
        <v>277</v>
      </c>
      <c r="G36" s="31">
        <v>995</v>
      </c>
      <c r="H36" s="29">
        <f t="shared" si="2"/>
        <v>0.53696708041014574</v>
      </c>
      <c r="I36" s="31">
        <v>858</v>
      </c>
      <c r="J36" s="31">
        <f t="shared" si="7"/>
        <v>1853</v>
      </c>
      <c r="K36" s="53">
        <f t="shared" si="4"/>
        <v>0.8279714030384272</v>
      </c>
    </row>
    <row r="37" spans="1:11" x14ac:dyDescent="0.25">
      <c r="A37" s="52" t="s">
        <v>46</v>
      </c>
      <c r="B37" s="32">
        <v>4225</v>
      </c>
      <c r="C37" s="31">
        <v>355</v>
      </c>
      <c r="D37" s="28">
        <f t="shared" si="8"/>
        <v>0.19335511982570805</v>
      </c>
      <c r="E37" s="31">
        <v>210</v>
      </c>
      <c r="F37" s="31">
        <f t="shared" si="6"/>
        <v>565</v>
      </c>
      <c r="G37" s="31">
        <v>2124</v>
      </c>
      <c r="H37" s="29">
        <f t="shared" si="2"/>
        <v>0.53636363636363638</v>
      </c>
      <c r="I37" s="31">
        <v>1836</v>
      </c>
      <c r="J37" s="31">
        <f t="shared" si="7"/>
        <v>3960</v>
      </c>
      <c r="K37" s="53">
        <f t="shared" si="4"/>
        <v>0.82672233820459295</v>
      </c>
    </row>
    <row r="38" spans="1:11" x14ac:dyDescent="0.25">
      <c r="A38" s="52" t="s">
        <v>47</v>
      </c>
      <c r="B38" s="32">
        <v>1330</v>
      </c>
      <c r="C38" s="31">
        <v>174</v>
      </c>
      <c r="D38" s="28">
        <f t="shared" si="8"/>
        <v>0.24821683309557774</v>
      </c>
      <c r="E38" s="31">
        <v>47</v>
      </c>
      <c r="F38" s="31">
        <f t="shared" si="6"/>
        <v>221</v>
      </c>
      <c r="G38" s="31">
        <v>520</v>
      </c>
      <c r="H38" s="29">
        <f t="shared" si="2"/>
        <v>0.42588042588042591</v>
      </c>
      <c r="I38" s="31">
        <v>701</v>
      </c>
      <c r="J38" s="31">
        <f t="shared" si="7"/>
        <v>1221</v>
      </c>
      <c r="K38" s="53">
        <f t="shared" si="4"/>
        <v>0.78723404255319152</v>
      </c>
    </row>
    <row r="39" spans="1:11" x14ac:dyDescent="0.25">
      <c r="A39" s="52" t="s">
        <v>48</v>
      </c>
      <c r="B39" s="32">
        <v>1496</v>
      </c>
      <c r="C39" s="31">
        <v>294</v>
      </c>
      <c r="D39" s="28">
        <f t="shared" si="8"/>
        <v>0.3546441495778046</v>
      </c>
      <c r="E39" s="31">
        <v>77</v>
      </c>
      <c r="F39" s="31">
        <f t="shared" si="6"/>
        <v>371</v>
      </c>
      <c r="G39" s="31">
        <v>451</v>
      </c>
      <c r="H39" s="29">
        <f t="shared" si="2"/>
        <v>0.35234375000000001</v>
      </c>
      <c r="I39" s="31">
        <v>829</v>
      </c>
      <c r="J39" s="31">
        <f t="shared" si="7"/>
        <v>1280</v>
      </c>
      <c r="K39" s="53">
        <f t="shared" si="4"/>
        <v>0.68559185859667915</v>
      </c>
    </row>
    <row r="40" spans="1:11" x14ac:dyDescent="0.25">
      <c r="A40" s="52" t="s">
        <v>49</v>
      </c>
      <c r="B40" s="32">
        <v>2600</v>
      </c>
      <c r="C40" s="31">
        <v>336</v>
      </c>
      <c r="D40" s="28">
        <f t="shared" si="8"/>
        <v>0.2513089005235602</v>
      </c>
      <c r="E40" s="31">
        <v>139</v>
      </c>
      <c r="F40" s="31">
        <f t="shared" si="6"/>
        <v>475</v>
      </c>
      <c r="G40" s="31">
        <v>1235</v>
      </c>
      <c r="H40" s="29">
        <f t="shared" si="2"/>
        <v>0.48017107309486778</v>
      </c>
      <c r="I40" s="31">
        <v>1337</v>
      </c>
      <c r="J40" s="31">
        <f t="shared" si="7"/>
        <v>2572</v>
      </c>
      <c r="K40" s="53">
        <f t="shared" ref="K40:K71" si="9">J40/SUM(F40,B40)</f>
        <v>0.83642276422764228</v>
      </c>
    </row>
    <row r="41" spans="1:11" x14ac:dyDescent="0.25">
      <c r="A41" s="52" t="s">
        <v>50</v>
      </c>
      <c r="B41" s="32">
        <v>2104</v>
      </c>
      <c r="C41" s="31">
        <v>119</v>
      </c>
      <c r="D41" s="28">
        <f>C41/I41</f>
        <v>0.12948857453754081</v>
      </c>
      <c r="E41" s="31">
        <v>77</v>
      </c>
      <c r="F41" s="31">
        <f t="shared" si="6"/>
        <v>196</v>
      </c>
      <c r="G41" s="31">
        <v>1047</v>
      </c>
      <c r="H41" s="29">
        <f t="shared" si="2"/>
        <v>0.53255340793489314</v>
      </c>
      <c r="I41" s="31">
        <v>919</v>
      </c>
      <c r="J41" s="31">
        <f t="shared" si="7"/>
        <v>1966</v>
      </c>
      <c r="K41" s="53">
        <f t="shared" si="9"/>
        <v>0.85478260869565215</v>
      </c>
    </row>
    <row r="42" spans="1:11" x14ac:dyDescent="0.25">
      <c r="A42" s="52" t="s">
        <v>51</v>
      </c>
      <c r="B42" s="32">
        <v>1964</v>
      </c>
      <c r="C42" s="31">
        <v>165</v>
      </c>
      <c r="D42" s="28">
        <f>C42/I42</f>
        <v>0.21345407503234154</v>
      </c>
      <c r="E42" s="31">
        <v>110</v>
      </c>
      <c r="F42" s="31">
        <f t="shared" si="6"/>
        <v>275</v>
      </c>
      <c r="G42" s="31">
        <v>1017</v>
      </c>
      <c r="H42" s="29">
        <f t="shared" si="2"/>
        <v>0.56815642458100557</v>
      </c>
      <c r="I42" s="31">
        <v>773</v>
      </c>
      <c r="J42" s="31">
        <f t="shared" si="7"/>
        <v>1790</v>
      </c>
      <c r="K42" s="53">
        <f t="shared" si="9"/>
        <v>0.79946404644930769</v>
      </c>
    </row>
    <row r="43" spans="1:11" s="4" customFormat="1" ht="18.75" customHeight="1" thickBot="1" x14ac:dyDescent="0.3">
      <c r="A43" s="45" t="s">
        <v>52</v>
      </c>
      <c r="B43" s="46">
        <f>SUM(B31:B42)</f>
        <v>24147</v>
      </c>
      <c r="C43" s="47">
        <f>SUM(C31:C42)</f>
        <v>2474</v>
      </c>
      <c r="D43" s="48">
        <f t="shared" ref="D43:D106" si="10">C43/I43</f>
        <v>0.21334943083822008</v>
      </c>
      <c r="E43" s="49">
        <f>SUM(E31:E42)</f>
        <v>1100</v>
      </c>
      <c r="F43" s="49">
        <f>SUM(C43,E43)</f>
        <v>3574</v>
      </c>
      <c r="G43" s="49">
        <f>SUM(G31:G42)</f>
        <v>10780</v>
      </c>
      <c r="H43" s="50">
        <f t="shared" si="2"/>
        <v>0.4817661780479085</v>
      </c>
      <c r="I43" s="49">
        <f>SUM(I31:I42)</f>
        <v>11596</v>
      </c>
      <c r="J43" s="49">
        <f t="shared" si="7"/>
        <v>22376</v>
      </c>
      <c r="K43" s="51">
        <f t="shared" si="9"/>
        <v>0.80718588795498003</v>
      </c>
    </row>
    <row r="44" spans="1:11" x14ac:dyDescent="0.25">
      <c r="A44" s="78" t="s">
        <v>53</v>
      </c>
      <c r="B44" s="77">
        <v>1740</v>
      </c>
      <c r="C44" s="73">
        <v>139</v>
      </c>
      <c r="D44" s="74">
        <f>C44/I44</f>
        <v>0.13288718929254303</v>
      </c>
      <c r="E44" s="73">
        <v>27</v>
      </c>
      <c r="F44" s="73">
        <f t="shared" si="6"/>
        <v>166</v>
      </c>
      <c r="G44" s="73">
        <v>354</v>
      </c>
      <c r="H44" s="75">
        <f t="shared" si="2"/>
        <v>0.25285714285714284</v>
      </c>
      <c r="I44" s="73">
        <v>1046</v>
      </c>
      <c r="J44" s="73">
        <f t="shared" si="7"/>
        <v>1400</v>
      </c>
      <c r="K44" s="76">
        <f t="shared" si="9"/>
        <v>0.73452256033578178</v>
      </c>
    </row>
    <row r="45" spans="1:11" x14ac:dyDescent="0.25">
      <c r="A45" s="54" t="s">
        <v>54</v>
      </c>
      <c r="B45" s="32">
        <v>2838</v>
      </c>
      <c r="C45" s="31">
        <v>224</v>
      </c>
      <c r="D45" s="28">
        <f t="shared" si="10"/>
        <v>0.14249363867684478</v>
      </c>
      <c r="E45" s="31">
        <v>38</v>
      </c>
      <c r="F45" s="31">
        <f t="shared" si="6"/>
        <v>262</v>
      </c>
      <c r="G45" s="31">
        <v>568</v>
      </c>
      <c r="H45" s="29">
        <f t="shared" si="2"/>
        <v>0.26542056074766357</v>
      </c>
      <c r="I45" s="31">
        <v>1572</v>
      </c>
      <c r="J45" s="31">
        <f t="shared" si="7"/>
        <v>2140</v>
      </c>
      <c r="K45" s="53">
        <f t="shared" si="9"/>
        <v>0.69032258064516128</v>
      </c>
    </row>
    <row r="46" spans="1:11" x14ac:dyDescent="0.25">
      <c r="A46" s="54" t="s">
        <v>55</v>
      </c>
      <c r="B46" s="32">
        <v>3283</v>
      </c>
      <c r="C46" s="31">
        <v>136</v>
      </c>
      <c r="D46" s="28">
        <f t="shared" si="10"/>
        <v>7.1428571428571425E-2</v>
      </c>
      <c r="E46" s="31">
        <v>35</v>
      </c>
      <c r="F46" s="31">
        <f t="shared" si="6"/>
        <v>171</v>
      </c>
      <c r="G46" s="31">
        <v>980</v>
      </c>
      <c r="H46" s="29">
        <f t="shared" si="2"/>
        <v>0.33980582524271846</v>
      </c>
      <c r="I46" s="31">
        <v>1904</v>
      </c>
      <c r="J46" s="31">
        <f t="shared" si="7"/>
        <v>2884</v>
      </c>
      <c r="K46" s="53">
        <f t="shared" si="9"/>
        <v>0.83497394325419805</v>
      </c>
    </row>
    <row r="47" spans="1:11" x14ac:dyDescent="0.25">
      <c r="A47" s="54" t="s">
        <v>56</v>
      </c>
      <c r="B47" s="32">
        <v>1419</v>
      </c>
      <c r="C47" s="31">
        <v>90</v>
      </c>
      <c r="D47" s="28">
        <f t="shared" si="10"/>
        <v>0.10869565217391304</v>
      </c>
      <c r="E47" s="31">
        <v>14</v>
      </c>
      <c r="F47" s="31">
        <f t="shared" si="6"/>
        <v>104</v>
      </c>
      <c r="G47" s="31">
        <v>309</v>
      </c>
      <c r="H47" s="29">
        <f t="shared" si="2"/>
        <v>0.27176781002638523</v>
      </c>
      <c r="I47" s="31">
        <v>828</v>
      </c>
      <c r="J47" s="31">
        <f t="shared" si="7"/>
        <v>1137</v>
      </c>
      <c r="K47" s="53">
        <f t="shared" si="9"/>
        <v>0.74655285620485878</v>
      </c>
    </row>
    <row r="48" spans="1:11" x14ac:dyDescent="0.25">
      <c r="A48" s="54" t="s">
        <v>57</v>
      </c>
      <c r="B48" s="32">
        <v>1838</v>
      </c>
      <c r="C48" s="31">
        <v>168</v>
      </c>
      <c r="D48" s="28">
        <f t="shared" si="10"/>
        <v>0.17125382262996941</v>
      </c>
      <c r="E48" s="31">
        <v>26</v>
      </c>
      <c r="F48" s="31">
        <f t="shared" si="6"/>
        <v>194</v>
      </c>
      <c r="G48" s="31">
        <v>382</v>
      </c>
      <c r="H48" s="29">
        <f t="shared" si="2"/>
        <v>0.2802641232575202</v>
      </c>
      <c r="I48" s="31">
        <v>981</v>
      </c>
      <c r="J48" s="31">
        <f t="shared" si="7"/>
        <v>1363</v>
      </c>
      <c r="K48" s="53">
        <f t="shared" si="9"/>
        <v>0.6707677165354331</v>
      </c>
    </row>
    <row r="49" spans="1:11" x14ac:dyDescent="0.25">
      <c r="A49" s="54" t="s">
        <v>58</v>
      </c>
      <c r="B49" s="32">
        <v>1734</v>
      </c>
      <c r="C49" s="31">
        <v>122</v>
      </c>
      <c r="D49" s="28">
        <f t="shared" si="10"/>
        <v>0.14022988505747128</v>
      </c>
      <c r="E49" s="31">
        <v>30</v>
      </c>
      <c r="F49" s="31">
        <f t="shared" si="6"/>
        <v>152</v>
      </c>
      <c r="G49" s="31">
        <v>488</v>
      </c>
      <c r="H49" s="29">
        <f t="shared" si="2"/>
        <v>0.3593519882179676</v>
      </c>
      <c r="I49" s="31">
        <v>870</v>
      </c>
      <c r="J49" s="31">
        <f t="shared" si="7"/>
        <v>1358</v>
      </c>
      <c r="K49" s="53">
        <f t="shared" si="9"/>
        <v>0.72004241781548251</v>
      </c>
    </row>
    <row r="50" spans="1:11" x14ac:dyDescent="0.25">
      <c r="A50" s="54" t="s">
        <v>59</v>
      </c>
      <c r="B50" s="32">
        <v>2686</v>
      </c>
      <c r="C50" s="31">
        <v>247</v>
      </c>
      <c r="D50" s="28">
        <f t="shared" si="10"/>
        <v>0.18095238095238095</v>
      </c>
      <c r="E50" s="31">
        <v>43</v>
      </c>
      <c r="F50" s="31">
        <f t="shared" si="6"/>
        <v>290</v>
      </c>
      <c r="G50" s="31">
        <v>596</v>
      </c>
      <c r="H50" s="29">
        <f t="shared" si="2"/>
        <v>0.30392656807751145</v>
      </c>
      <c r="I50" s="31">
        <v>1365</v>
      </c>
      <c r="J50" s="31">
        <f t="shared" si="7"/>
        <v>1961</v>
      </c>
      <c r="K50" s="53">
        <f t="shared" si="9"/>
        <v>0.65893817204301075</v>
      </c>
    </row>
    <row r="51" spans="1:11" x14ac:dyDescent="0.25">
      <c r="A51" s="54" t="s">
        <v>60</v>
      </c>
      <c r="B51" s="32">
        <v>1424</v>
      </c>
      <c r="C51" s="31">
        <v>114</v>
      </c>
      <c r="D51" s="28">
        <f t="shared" si="10"/>
        <v>0.15899581589958159</v>
      </c>
      <c r="E51" s="31">
        <v>18</v>
      </c>
      <c r="F51" s="31">
        <f t="shared" si="6"/>
        <v>132</v>
      </c>
      <c r="G51" s="31">
        <v>257</v>
      </c>
      <c r="H51" s="29">
        <f t="shared" si="2"/>
        <v>0.26386036960985626</v>
      </c>
      <c r="I51" s="31">
        <v>717</v>
      </c>
      <c r="J51" s="31">
        <f t="shared" si="7"/>
        <v>974</v>
      </c>
      <c r="K51" s="53">
        <f t="shared" si="9"/>
        <v>0.62596401028277637</v>
      </c>
    </row>
    <row r="52" spans="1:11" x14ac:dyDescent="0.25">
      <c r="A52" s="54" t="s">
        <v>61</v>
      </c>
      <c r="B52" s="32">
        <v>221</v>
      </c>
      <c r="C52" s="31">
        <v>7</v>
      </c>
      <c r="D52" s="28">
        <f t="shared" si="10"/>
        <v>8.4337349397590355E-2</v>
      </c>
      <c r="E52" s="31">
        <v>4</v>
      </c>
      <c r="F52" s="31">
        <f t="shared" si="6"/>
        <v>11</v>
      </c>
      <c r="G52" s="31">
        <v>81</v>
      </c>
      <c r="H52" s="29">
        <f t="shared" si="2"/>
        <v>0.49390243902439024</v>
      </c>
      <c r="I52" s="31">
        <v>83</v>
      </c>
      <c r="J52" s="31">
        <f t="shared" si="7"/>
        <v>164</v>
      </c>
      <c r="K52" s="53">
        <f t="shared" si="9"/>
        <v>0.7068965517241379</v>
      </c>
    </row>
    <row r="53" spans="1:11" s="4" customFormat="1" ht="18.75" customHeight="1" thickBot="1" x14ac:dyDescent="0.3">
      <c r="A53" s="45" t="s">
        <v>62</v>
      </c>
      <c r="B53" s="46">
        <f>SUM(B44:B52)</f>
        <v>17183</v>
      </c>
      <c r="C53" s="47">
        <f>SUM(C44:C52)</f>
        <v>1247</v>
      </c>
      <c r="D53" s="48">
        <f t="shared" si="10"/>
        <v>0.13314114883621611</v>
      </c>
      <c r="E53" s="49">
        <f>SUM(E44:E52)</f>
        <v>235</v>
      </c>
      <c r="F53" s="49">
        <f>SUM(C53,E53)</f>
        <v>1482</v>
      </c>
      <c r="G53" s="49">
        <f>SUM(G44:G52)</f>
        <v>4015</v>
      </c>
      <c r="H53" s="50">
        <f t="shared" si="2"/>
        <v>0.30005231298109258</v>
      </c>
      <c r="I53" s="49">
        <f>SUM(I44:I52)</f>
        <v>9366</v>
      </c>
      <c r="J53" s="49">
        <f t="shared" si="7"/>
        <v>13381</v>
      </c>
      <c r="K53" s="51">
        <f t="shared" si="9"/>
        <v>0.71690329493704796</v>
      </c>
    </row>
    <row r="54" spans="1:11" x14ac:dyDescent="0.25">
      <c r="A54" s="71" t="s">
        <v>63</v>
      </c>
      <c r="B54" s="77">
        <v>1645</v>
      </c>
      <c r="C54" s="73">
        <v>152</v>
      </c>
      <c r="D54" s="74">
        <f t="shared" si="10"/>
        <v>0.1994750656167979</v>
      </c>
      <c r="E54" s="73">
        <v>28</v>
      </c>
      <c r="F54" s="73">
        <f t="shared" si="6"/>
        <v>180</v>
      </c>
      <c r="G54" s="73">
        <v>309</v>
      </c>
      <c r="H54" s="75">
        <f>G54/J54</f>
        <v>0.28851540616246496</v>
      </c>
      <c r="I54" s="73">
        <v>762</v>
      </c>
      <c r="J54" s="73">
        <f t="shared" si="7"/>
        <v>1071</v>
      </c>
      <c r="K54" s="76">
        <f t="shared" si="9"/>
        <v>0.58684931506849314</v>
      </c>
    </row>
    <row r="55" spans="1:11" x14ac:dyDescent="0.25">
      <c r="A55" s="52" t="s">
        <v>64</v>
      </c>
      <c r="B55" s="32">
        <v>2492</v>
      </c>
      <c r="C55" s="31">
        <v>220</v>
      </c>
      <c r="D55" s="28">
        <f>C55/I55</f>
        <v>0.21052631578947367</v>
      </c>
      <c r="E55" s="31">
        <v>69</v>
      </c>
      <c r="F55" s="31">
        <f t="shared" si="6"/>
        <v>289</v>
      </c>
      <c r="G55" s="31">
        <v>645</v>
      </c>
      <c r="H55" s="29">
        <f t="shared" si="2"/>
        <v>0.38165680473372782</v>
      </c>
      <c r="I55" s="31">
        <v>1045</v>
      </c>
      <c r="J55" s="31">
        <f t="shared" si="7"/>
        <v>1690</v>
      </c>
      <c r="K55" s="53">
        <f t="shared" si="9"/>
        <v>0.60769507371449116</v>
      </c>
    </row>
    <row r="56" spans="1:11" x14ac:dyDescent="0.25">
      <c r="A56" s="52" t="s">
        <v>65</v>
      </c>
      <c r="B56" s="32">
        <v>2083</v>
      </c>
      <c r="C56" s="31">
        <v>223</v>
      </c>
      <c r="D56" s="28">
        <f t="shared" si="10"/>
        <v>0.24108108108108109</v>
      </c>
      <c r="E56" s="31">
        <v>52</v>
      </c>
      <c r="F56" s="31">
        <f t="shared" si="6"/>
        <v>275</v>
      </c>
      <c r="G56" s="31">
        <v>387</v>
      </c>
      <c r="H56" s="29">
        <f t="shared" si="2"/>
        <v>0.29496951219512196</v>
      </c>
      <c r="I56" s="31">
        <v>925</v>
      </c>
      <c r="J56" s="31">
        <f t="shared" si="7"/>
        <v>1312</v>
      </c>
      <c r="K56" s="53">
        <f t="shared" si="9"/>
        <v>0.55640373197625104</v>
      </c>
    </row>
    <row r="57" spans="1:11" x14ac:dyDescent="0.25">
      <c r="A57" s="52" t="s">
        <v>66</v>
      </c>
      <c r="B57" s="32">
        <v>2126</v>
      </c>
      <c r="C57" s="31">
        <v>148</v>
      </c>
      <c r="D57" s="28">
        <f t="shared" si="10"/>
        <v>0.16573348264277715</v>
      </c>
      <c r="E57" s="31">
        <v>55</v>
      </c>
      <c r="F57" s="31">
        <f t="shared" si="6"/>
        <v>203</v>
      </c>
      <c r="G57" s="31">
        <v>671</v>
      </c>
      <c r="H57" s="29">
        <f t="shared" si="2"/>
        <v>0.42902813299232739</v>
      </c>
      <c r="I57" s="31">
        <v>893</v>
      </c>
      <c r="J57" s="31">
        <f t="shared" si="7"/>
        <v>1564</v>
      </c>
      <c r="K57" s="53">
        <f t="shared" si="9"/>
        <v>0.67153284671532842</v>
      </c>
    </row>
    <row r="58" spans="1:11" x14ac:dyDescent="0.25">
      <c r="A58" s="52" t="s">
        <v>67</v>
      </c>
      <c r="B58" s="32">
        <v>1528</v>
      </c>
      <c r="C58" s="31">
        <v>91</v>
      </c>
      <c r="D58" s="28">
        <f t="shared" si="10"/>
        <v>0.14845024469820556</v>
      </c>
      <c r="E58" s="31">
        <v>29</v>
      </c>
      <c r="F58" s="31">
        <f t="shared" si="6"/>
        <v>120</v>
      </c>
      <c r="G58" s="31">
        <v>404</v>
      </c>
      <c r="H58" s="29">
        <f t="shared" si="2"/>
        <v>0.39724680432645032</v>
      </c>
      <c r="I58" s="31">
        <v>613</v>
      </c>
      <c r="J58" s="31">
        <f t="shared" si="7"/>
        <v>1017</v>
      </c>
      <c r="K58" s="53">
        <f t="shared" si="9"/>
        <v>0.61711165048543692</v>
      </c>
    </row>
    <row r="59" spans="1:11" x14ac:dyDescent="0.25">
      <c r="A59" s="52" t="s">
        <v>68</v>
      </c>
      <c r="B59" s="32">
        <v>1735</v>
      </c>
      <c r="C59" s="31">
        <v>114</v>
      </c>
      <c r="D59" s="28">
        <f t="shared" si="10"/>
        <v>0.16814159292035399</v>
      </c>
      <c r="E59" s="31">
        <v>52</v>
      </c>
      <c r="F59" s="31">
        <f t="shared" si="6"/>
        <v>166</v>
      </c>
      <c r="G59" s="31">
        <v>576</v>
      </c>
      <c r="H59" s="29">
        <f t="shared" si="2"/>
        <v>0.45933014354066987</v>
      </c>
      <c r="I59" s="31">
        <v>678</v>
      </c>
      <c r="J59" s="31">
        <f t="shared" si="7"/>
        <v>1254</v>
      </c>
      <c r="K59" s="53">
        <f t="shared" si="9"/>
        <v>0.65965281430825884</v>
      </c>
    </row>
    <row r="60" spans="1:11" x14ac:dyDescent="0.25">
      <c r="A60" s="52" t="s">
        <v>69</v>
      </c>
      <c r="B60" s="32">
        <v>1506</v>
      </c>
      <c r="C60" s="31">
        <v>151</v>
      </c>
      <c r="D60" s="28">
        <f t="shared" si="10"/>
        <v>0.24082934609250398</v>
      </c>
      <c r="E60" s="31">
        <v>47</v>
      </c>
      <c r="F60" s="31">
        <f t="shared" si="6"/>
        <v>198</v>
      </c>
      <c r="G60" s="31">
        <v>295</v>
      </c>
      <c r="H60" s="29">
        <f t="shared" si="2"/>
        <v>0.31995661605206072</v>
      </c>
      <c r="I60" s="31">
        <v>627</v>
      </c>
      <c r="J60" s="31">
        <f t="shared" si="7"/>
        <v>922</v>
      </c>
      <c r="K60" s="53">
        <f t="shared" si="9"/>
        <v>0.54107981220657275</v>
      </c>
    </row>
    <row r="61" spans="1:11" x14ac:dyDescent="0.25">
      <c r="A61" s="52" t="s">
        <v>70</v>
      </c>
      <c r="B61" s="32">
        <v>1284</v>
      </c>
      <c r="C61" s="31">
        <v>97</v>
      </c>
      <c r="D61" s="28">
        <f t="shared" si="10"/>
        <v>0.18834951456310681</v>
      </c>
      <c r="E61" s="31">
        <v>28</v>
      </c>
      <c r="F61" s="31">
        <f t="shared" si="6"/>
        <v>125</v>
      </c>
      <c r="G61" s="31">
        <v>331</v>
      </c>
      <c r="H61" s="29">
        <f t="shared" si="2"/>
        <v>0.39125295508274233</v>
      </c>
      <c r="I61" s="31">
        <v>515</v>
      </c>
      <c r="J61" s="31">
        <f t="shared" si="7"/>
        <v>846</v>
      </c>
      <c r="K61" s="53">
        <f t="shared" si="9"/>
        <v>0.60042583392476934</v>
      </c>
    </row>
    <row r="62" spans="1:11" x14ac:dyDescent="0.25">
      <c r="A62" s="52" t="s">
        <v>71</v>
      </c>
      <c r="B62" s="32">
        <v>1122</v>
      </c>
      <c r="C62" s="31">
        <v>101</v>
      </c>
      <c r="D62" s="28">
        <f t="shared" si="10"/>
        <v>0.20281124497991967</v>
      </c>
      <c r="E62" s="31">
        <v>78</v>
      </c>
      <c r="F62" s="31">
        <f>SUM(C62,E62)</f>
        <v>179</v>
      </c>
      <c r="G62" s="31">
        <v>367</v>
      </c>
      <c r="H62" s="29">
        <f t="shared" si="2"/>
        <v>0.42427745664739885</v>
      </c>
      <c r="I62" s="31">
        <v>498</v>
      </c>
      <c r="J62" s="31">
        <f t="shared" si="7"/>
        <v>865</v>
      </c>
      <c r="K62" s="53">
        <f t="shared" si="9"/>
        <v>0.66487317448116834</v>
      </c>
    </row>
    <row r="63" spans="1:11" s="4" customFormat="1" ht="18.75" customHeight="1" thickBot="1" x14ac:dyDescent="0.3">
      <c r="A63" s="45" t="s">
        <v>72</v>
      </c>
      <c r="B63" s="46">
        <f>SUM(B54:B62)</f>
        <v>15521</v>
      </c>
      <c r="C63" s="47">
        <f>SUM(C54:C62)</f>
        <v>1297</v>
      </c>
      <c r="D63" s="48">
        <f t="shared" si="10"/>
        <v>0.19783404514948139</v>
      </c>
      <c r="E63" s="49">
        <f>SUM(E54:E62)</f>
        <v>438</v>
      </c>
      <c r="F63" s="49">
        <f>SUM(C63,E63)</f>
        <v>1735</v>
      </c>
      <c r="G63" s="49">
        <f>SUM(G54:G62)</f>
        <v>3985</v>
      </c>
      <c r="H63" s="50">
        <f t="shared" si="2"/>
        <v>0.37804762356512667</v>
      </c>
      <c r="I63" s="49">
        <f>SUM(I54:I62)</f>
        <v>6556</v>
      </c>
      <c r="J63" s="49">
        <f t="shared" si="7"/>
        <v>10541</v>
      </c>
      <c r="K63" s="51">
        <f t="shared" si="9"/>
        <v>0.61085999072786279</v>
      </c>
    </row>
    <row r="64" spans="1:11" x14ac:dyDescent="0.25">
      <c r="A64" s="78" t="s">
        <v>73</v>
      </c>
      <c r="B64" s="77">
        <v>1501</v>
      </c>
      <c r="C64" s="73">
        <v>164</v>
      </c>
      <c r="D64" s="74">
        <f>C64/I64</f>
        <v>0.28671328671328672</v>
      </c>
      <c r="E64" s="73">
        <v>82</v>
      </c>
      <c r="F64" s="73">
        <f>SUM(C64,E64)</f>
        <v>246</v>
      </c>
      <c r="G64" s="73">
        <v>676</v>
      </c>
      <c r="H64" s="75">
        <f t="shared" si="2"/>
        <v>0.54166666666666663</v>
      </c>
      <c r="I64" s="73">
        <v>572</v>
      </c>
      <c r="J64" s="73">
        <f t="shared" si="7"/>
        <v>1248</v>
      </c>
      <c r="K64" s="76">
        <f t="shared" si="9"/>
        <v>0.71436748712077847</v>
      </c>
    </row>
    <row r="65" spans="1:11" x14ac:dyDescent="0.25">
      <c r="A65" s="54" t="s">
        <v>74</v>
      </c>
      <c r="B65" s="32">
        <v>2634</v>
      </c>
      <c r="C65" s="31">
        <v>452</v>
      </c>
      <c r="D65" s="28">
        <f t="shared" si="10"/>
        <v>0.39441535776614312</v>
      </c>
      <c r="E65" s="31">
        <v>101</v>
      </c>
      <c r="F65" s="31">
        <f t="shared" ref="F65:F117" si="11">SUM(C65,E65)</f>
        <v>553</v>
      </c>
      <c r="G65" s="31">
        <v>796</v>
      </c>
      <c r="H65" s="29">
        <f t="shared" si="2"/>
        <v>0.40988671472708549</v>
      </c>
      <c r="I65" s="31">
        <v>1146</v>
      </c>
      <c r="J65" s="31">
        <f t="shared" si="7"/>
        <v>1942</v>
      </c>
      <c r="K65" s="53">
        <f t="shared" si="9"/>
        <v>0.60935048635080014</v>
      </c>
    </row>
    <row r="66" spans="1:11" x14ac:dyDescent="0.25">
      <c r="A66" s="54" t="s">
        <v>75</v>
      </c>
      <c r="B66" s="32">
        <v>2999</v>
      </c>
      <c r="C66" s="31">
        <v>177</v>
      </c>
      <c r="D66" s="28">
        <f t="shared" si="10"/>
        <v>0.16526610644257703</v>
      </c>
      <c r="E66" s="31">
        <v>64</v>
      </c>
      <c r="F66" s="31">
        <f t="shared" si="11"/>
        <v>241</v>
      </c>
      <c r="G66" s="31">
        <v>513</v>
      </c>
      <c r="H66" s="29">
        <f t="shared" si="2"/>
        <v>0.32386363636363635</v>
      </c>
      <c r="I66" s="31">
        <v>1071</v>
      </c>
      <c r="J66" s="31">
        <f t="shared" si="7"/>
        <v>1584</v>
      </c>
      <c r="K66" s="53">
        <f t="shared" si="9"/>
        <v>0.48888888888888887</v>
      </c>
    </row>
    <row r="67" spans="1:11" x14ac:dyDescent="0.25">
      <c r="A67" s="54" t="s">
        <v>76</v>
      </c>
      <c r="B67" s="32">
        <v>1683</v>
      </c>
      <c r="C67" s="31">
        <v>163</v>
      </c>
      <c r="D67" s="28">
        <f t="shared" si="10"/>
        <v>0.21618037135278514</v>
      </c>
      <c r="E67" s="31">
        <v>48</v>
      </c>
      <c r="F67" s="31">
        <f t="shared" si="11"/>
        <v>211</v>
      </c>
      <c r="G67" s="31">
        <v>450</v>
      </c>
      <c r="H67" s="29">
        <f t="shared" si="2"/>
        <v>0.37375415282392027</v>
      </c>
      <c r="I67" s="31">
        <v>754</v>
      </c>
      <c r="J67" s="31">
        <f t="shared" si="7"/>
        <v>1204</v>
      </c>
      <c r="K67" s="53">
        <f t="shared" si="9"/>
        <v>0.63569165786694826</v>
      </c>
    </row>
    <row r="68" spans="1:11" x14ac:dyDescent="0.25">
      <c r="A68" s="54" t="s">
        <v>77</v>
      </c>
      <c r="B68" s="32">
        <v>1675</v>
      </c>
      <c r="C68" s="31">
        <v>169</v>
      </c>
      <c r="D68" s="28">
        <f t="shared" si="10"/>
        <v>0.26953748006379585</v>
      </c>
      <c r="E68" s="31">
        <v>38</v>
      </c>
      <c r="F68" s="31">
        <f t="shared" si="11"/>
        <v>207</v>
      </c>
      <c r="G68" s="31">
        <v>254</v>
      </c>
      <c r="H68" s="29">
        <f t="shared" si="2"/>
        <v>0.28830874006810442</v>
      </c>
      <c r="I68" s="31">
        <v>627</v>
      </c>
      <c r="J68" s="31">
        <f t="shared" si="7"/>
        <v>881</v>
      </c>
      <c r="K68" s="53">
        <f t="shared" si="9"/>
        <v>0.4681190223166844</v>
      </c>
    </row>
    <row r="69" spans="1:11" x14ac:dyDescent="0.25">
      <c r="A69" s="52" t="s">
        <v>78</v>
      </c>
      <c r="B69" s="32">
        <v>1234</v>
      </c>
      <c r="C69" s="31">
        <v>79</v>
      </c>
      <c r="D69" s="28">
        <f t="shared" si="10"/>
        <v>0.15134099616858238</v>
      </c>
      <c r="E69" s="31">
        <v>19</v>
      </c>
      <c r="F69" s="31">
        <f t="shared" si="11"/>
        <v>98</v>
      </c>
      <c r="G69" s="31">
        <v>257</v>
      </c>
      <c r="H69" s="29">
        <f t="shared" si="2"/>
        <v>0.32991014120667522</v>
      </c>
      <c r="I69" s="31">
        <v>522</v>
      </c>
      <c r="J69" s="31">
        <f t="shared" si="7"/>
        <v>779</v>
      </c>
      <c r="K69" s="53">
        <f t="shared" si="9"/>
        <v>0.58483483483483478</v>
      </c>
    </row>
    <row r="70" spans="1:11" x14ac:dyDescent="0.25">
      <c r="A70" s="54" t="s">
        <v>79</v>
      </c>
      <c r="B70" s="32">
        <v>1880</v>
      </c>
      <c r="C70" s="31">
        <v>110</v>
      </c>
      <c r="D70" s="28">
        <f t="shared" si="10"/>
        <v>0.16105417276720352</v>
      </c>
      <c r="E70" s="31">
        <v>37</v>
      </c>
      <c r="F70" s="31">
        <f t="shared" si="11"/>
        <v>147</v>
      </c>
      <c r="G70" s="31">
        <v>343</v>
      </c>
      <c r="H70" s="29">
        <f t="shared" si="2"/>
        <v>0.33430799220272905</v>
      </c>
      <c r="I70" s="31">
        <v>683</v>
      </c>
      <c r="J70" s="31">
        <f t="shared" si="7"/>
        <v>1026</v>
      </c>
      <c r="K70" s="53">
        <f t="shared" si="9"/>
        <v>0.50616674888998525</v>
      </c>
    </row>
    <row r="71" spans="1:11" x14ac:dyDescent="0.25">
      <c r="A71" s="54" t="s">
        <v>80</v>
      </c>
      <c r="B71" s="32">
        <v>959</v>
      </c>
      <c r="C71" s="31">
        <v>74</v>
      </c>
      <c r="D71" s="28">
        <f t="shared" si="10"/>
        <v>0.15481171548117154</v>
      </c>
      <c r="E71" s="31">
        <v>31</v>
      </c>
      <c r="F71" s="31">
        <f t="shared" si="11"/>
        <v>105</v>
      </c>
      <c r="G71" s="31">
        <v>290</v>
      </c>
      <c r="H71" s="29">
        <f t="shared" si="2"/>
        <v>0.37760416666666669</v>
      </c>
      <c r="I71" s="31">
        <v>478</v>
      </c>
      <c r="J71" s="31">
        <f t="shared" si="7"/>
        <v>768</v>
      </c>
      <c r="K71" s="53">
        <f t="shared" si="9"/>
        <v>0.72180451127819545</v>
      </c>
    </row>
    <row r="72" spans="1:11" x14ac:dyDescent="0.25">
      <c r="A72" s="54" t="s">
        <v>81</v>
      </c>
      <c r="B72" s="32">
        <v>2143</v>
      </c>
      <c r="C72" s="31">
        <v>110</v>
      </c>
      <c r="D72" s="28">
        <f t="shared" si="10"/>
        <v>0.12387387387387387</v>
      </c>
      <c r="E72" s="31">
        <v>25</v>
      </c>
      <c r="F72" s="31">
        <f t="shared" si="11"/>
        <v>135</v>
      </c>
      <c r="G72" s="31">
        <v>440</v>
      </c>
      <c r="H72" s="29">
        <f t="shared" ref="H72:H135" si="12">G72/J72</f>
        <v>0.33132530120481929</v>
      </c>
      <c r="I72" s="31">
        <v>888</v>
      </c>
      <c r="J72" s="31">
        <f>SUM(G72,I72)</f>
        <v>1328</v>
      </c>
      <c r="K72" s="53">
        <f t="shared" ref="K72:K103" si="13">J72/SUM(F72,B72)</f>
        <v>0.58296751536435465</v>
      </c>
    </row>
    <row r="73" spans="1:11" s="4" customFormat="1" ht="18.75" customHeight="1" thickBot="1" x14ac:dyDescent="0.3">
      <c r="A73" s="45" t="s">
        <v>82</v>
      </c>
      <c r="B73" s="46">
        <f>SUM(B64:B72)</f>
        <v>16708</v>
      </c>
      <c r="C73" s="47">
        <f>SUM(C64:C72)</f>
        <v>1498</v>
      </c>
      <c r="D73" s="48">
        <f t="shared" si="10"/>
        <v>0.22222222222222221</v>
      </c>
      <c r="E73" s="49">
        <f>SUM(E64:E72)</f>
        <v>445</v>
      </c>
      <c r="F73" s="49">
        <f>SUM(C73,E73)</f>
        <v>1943</v>
      </c>
      <c r="G73" s="49">
        <f>SUM(G64:G72)</f>
        <v>4019</v>
      </c>
      <c r="H73" s="50">
        <f t="shared" si="12"/>
        <v>0.37351301115241636</v>
      </c>
      <c r="I73" s="49">
        <f>SUM(I64:I72)</f>
        <v>6741</v>
      </c>
      <c r="J73" s="49">
        <f t="shared" si="7"/>
        <v>10760</v>
      </c>
      <c r="K73" s="51">
        <f t="shared" si="13"/>
        <v>0.57691276607152431</v>
      </c>
    </row>
    <row r="74" spans="1:11" x14ac:dyDescent="0.25">
      <c r="A74" s="78" t="s">
        <v>83</v>
      </c>
      <c r="B74" s="79">
        <v>1251</v>
      </c>
      <c r="C74" s="73">
        <v>94</v>
      </c>
      <c r="D74" s="74">
        <f t="shared" si="10"/>
        <v>0.11779448621553884</v>
      </c>
      <c r="E74" s="73">
        <v>32</v>
      </c>
      <c r="F74" s="73">
        <f t="shared" si="11"/>
        <v>126</v>
      </c>
      <c r="G74" s="73">
        <v>458</v>
      </c>
      <c r="H74" s="75">
        <f t="shared" si="12"/>
        <v>0.36464968152866239</v>
      </c>
      <c r="I74" s="73">
        <v>798</v>
      </c>
      <c r="J74" s="73">
        <f t="shared" si="7"/>
        <v>1256</v>
      </c>
      <c r="K74" s="80">
        <f t="shared" si="13"/>
        <v>0.91212781408859844</v>
      </c>
    </row>
    <row r="75" spans="1:11" x14ac:dyDescent="0.25">
      <c r="A75" s="54" t="s">
        <v>84</v>
      </c>
      <c r="B75" s="33">
        <v>1593</v>
      </c>
      <c r="C75" s="31">
        <v>39</v>
      </c>
      <c r="D75" s="28">
        <f t="shared" si="10"/>
        <v>4.7735618115055077E-2</v>
      </c>
      <c r="E75" s="31">
        <v>23</v>
      </c>
      <c r="F75" s="31">
        <f t="shared" si="11"/>
        <v>62</v>
      </c>
      <c r="G75" s="31">
        <v>661</v>
      </c>
      <c r="H75" s="29">
        <f t="shared" si="12"/>
        <v>0.44722598105548039</v>
      </c>
      <c r="I75" s="31">
        <v>817</v>
      </c>
      <c r="J75" s="31">
        <f t="shared" si="7"/>
        <v>1478</v>
      </c>
      <c r="K75" s="55">
        <f t="shared" si="13"/>
        <v>0.89305135951661629</v>
      </c>
    </row>
    <row r="76" spans="1:11" x14ac:dyDescent="0.25">
      <c r="A76" s="54" t="s">
        <v>85</v>
      </c>
      <c r="B76" s="33">
        <v>2460</v>
      </c>
      <c r="C76" s="31">
        <v>140</v>
      </c>
      <c r="D76" s="28">
        <f t="shared" si="10"/>
        <v>0.11409942950285248</v>
      </c>
      <c r="E76" s="31">
        <v>60</v>
      </c>
      <c r="F76" s="31">
        <f t="shared" si="11"/>
        <v>200</v>
      </c>
      <c r="G76" s="31">
        <v>1046</v>
      </c>
      <c r="H76" s="29">
        <f t="shared" si="12"/>
        <v>0.46018477782666078</v>
      </c>
      <c r="I76" s="31">
        <v>1227</v>
      </c>
      <c r="J76" s="31">
        <f t="shared" si="7"/>
        <v>2273</v>
      </c>
      <c r="K76" s="55">
        <f t="shared" si="13"/>
        <v>0.85451127819548878</v>
      </c>
    </row>
    <row r="77" spans="1:11" x14ac:dyDescent="0.25">
      <c r="A77" s="54" t="s">
        <v>86</v>
      </c>
      <c r="B77" s="33">
        <v>2783</v>
      </c>
      <c r="C77" s="31">
        <v>182</v>
      </c>
      <c r="D77" s="28">
        <f t="shared" si="10"/>
        <v>0.1348148148148148</v>
      </c>
      <c r="E77" s="31">
        <v>101</v>
      </c>
      <c r="F77" s="31">
        <f t="shared" si="11"/>
        <v>283</v>
      </c>
      <c r="G77" s="31">
        <v>1287</v>
      </c>
      <c r="H77" s="29">
        <f t="shared" si="12"/>
        <v>0.48805460750853241</v>
      </c>
      <c r="I77" s="31">
        <v>1350</v>
      </c>
      <c r="J77" s="31">
        <f t="shared" si="7"/>
        <v>2637</v>
      </c>
      <c r="K77" s="55">
        <f t="shared" si="13"/>
        <v>0.86007827788649704</v>
      </c>
    </row>
    <row r="78" spans="1:11" x14ac:dyDescent="0.25">
      <c r="A78" s="54" t="s">
        <v>87</v>
      </c>
      <c r="B78" s="33">
        <v>2180</v>
      </c>
      <c r="C78" s="31">
        <v>235</v>
      </c>
      <c r="D78" s="28">
        <f t="shared" si="10"/>
        <v>0.21441605839416059</v>
      </c>
      <c r="E78" s="31">
        <v>59</v>
      </c>
      <c r="F78" s="31">
        <f>SUM(C78,E78)</f>
        <v>294</v>
      </c>
      <c r="G78" s="31">
        <v>708</v>
      </c>
      <c r="H78" s="29">
        <f t="shared" si="12"/>
        <v>0.39246119733924612</v>
      </c>
      <c r="I78" s="31">
        <v>1096</v>
      </c>
      <c r="J78" s="31">
        <f t="shared" si="7"/>
        <v>1804</v>
      </c>
      <c r="K78" s="55">
        <f t="shared" si="13"/>
        <v>0.72918350848827806</v>
      </c>
    </row>
    <row r="79" spans="1:11" x14ac:dyDescent="0.25">
      <c r="A79" s="54" t="s">
        <v>88</v>
      </c>
      <c r="B79" s="33">
        <v>1760</v>
      </c>
      <c r="C79" s="31">
        <v>205</v>
      </c>
      <c r="D79" s="28">
        <f t="shared" si="10"/>
        <v>0.26588845654993515</v>
      </c>
      <c r="E79" s="31">
        <v>99</v>
      </c>
      <c r="F79" s="31">
        <f t="shared" si="11"/>
        <v>304</v>
      </c>
      <c r="G79" s="31">
        <v>673</v>
      </c>
      <c r="H79" s="29">
        <f t="shared" si="12"/>
        <v>0.46606648199445982</v>
      </c>
      <c r="I79" s="31">
        <v>771</v>
      </c>
      <c r="J79" s="31">
        <f t="shared" si="7"/>
        <v>1444</v>
      </c>
      <c r="K79" s="55">
        <f t="shared" si="13"/>
        <v>0.69961240310077522</v>
      </c>
    </row>
    <row r="80" spans="1:11" x14ac:dyDescent="0.25">
      <c r="A80" s="54" t="s">
        <v>89</v>
      </c>
      <c r="B80" s="33">
        <v>1161</v>
      </c>
      <c r="C80" s="31">
        <v>28</v>
      </c>
      <c r="D80" s="28">
        <f t="shared" si="10"/>
        <v>4.7457627118644069E-2</v>
      </c>
      <c r="E80" s="31">
        <v>14</v>
      </c>
      <c r="F80" s="31">
        <f t="shared" si="11"/>
        <v>42</v>
      </c>
      <c r="G80" s="31">
        <v>481</v>
      </c>
      <c r="H80" s="29">
        <f t="shared" si="12"/>
        <v>0.44911297852474324</v>
      </c>
      <c r="I80" s="31">
        <v>590</v>
      </c>
      <c r="J80" s="31">
        <f t="shared" si="7"/>
        <v>1071</v>
      </c>
      <c r="K80" s="55">
        <f t="shared" si="13"/>
        <v>0.89027431421446379</v>
      </c>
    </row>
    <row r="81" spans="1:11" x14ac:dyDescent="0.25">
      <c r="A81" s="54" t="s">
        <v>90</v>
      </c>
      <c r="B81" s="33">
        <v>3827</v>
      </c>
      <c r="C81" s="31">
        <v>339</v>
      </c>
      <c r="D81" s="28">
        <f t="shared" si="10"/>
        <v>0.19952913478516773</v>
      </c>
      <c r="E81" s="31">
        <v>119</v>
      </c>
      <c r="F81" s="31">
        <f t="shared" si="11"/>
        <v>458</v>
      </c>
      <c r="G81" s="31">
        <v>1630</v>
      </c>
      <c r="H81" s="29">
        <f t="shared" si="12"/>
        <v>0.48963652748573144</v>
      </c>
      <c r="I81" s="31">
        <v>1699</v>
      </c>
      <c r="J81" s="31">
        <f t="shared" si="7"/>
        <v>3329</v>
      </c>
      <c r="K81" s="55">
        <f t="shared" si="13"/>
        <v>0.77689614935822637</v>
      </c>
    </row>
    <row r="82" spans="1:11" x14ac:dyDescent="0.25">
      <c r="A82" s="54" t="s">
        <v>91</v>
      </c>
      <c r="B82" s="33">
        <v>2159</v>
      </c>
      <c r="C82" s="31">
        <v>114</v>
      </c>
      <c r="D82" s="28">
        <f t="shared" si="10"/>
        <v>0.11264822134387352</v>
      </c>
      <c r="E82" s="31">
        <v>58</v>
      </c>
      <c r="F82" s="31">
        <f t="shared" si="11"/>
        <v>172</v>
      </c>
      <c r="G82" s="31">
        <v>982</v>
      </c>
      <c r="H82" s="29">
        <f t="shared" si="12"/>
        <v>0.49247743229689067</v>
      </c>
      <c r="I82" s="31">
        <v>1012</v>
      </c>
      <c r="J82" s="31">
        <f t="shared" si="7"/>
        <v>1994</v>
      </c>
      <c r="K82" s="55">
        <f t="shared" si="13"/>
        <v>0.85542685542685548</v>
      </c>
    </row>
    <row r="83" spans="1:11" x14ac:dyDescent="0.25">
      <c r="A83" s="54" t="s">
        <v>92</v>
      </c>
      <c r="B83" s="33">
        <v>750</v>
      </c>
      <c r="C83" s="31">
        <v>90</v>
      </c>
      <c r="D83" s="28">
        <f t="shared" si="10"/>
        <v>0.20134228187919462</v>
      </c>
      <c r="E83" s="31">
        <v>22</v>
      </c>
      <c r="F83" s="31">
        <f t="shared" si="11"/>
        <v>112</v>
      </c>
      <c r="G83" s="31">
        <v>176</v>
      </c>
      <c r="H83" s="29">
        <f t="shared" si="12"/>
        <v>0.2825040128410915</v>
      </c>
      <c r="I83" s="31">
        <v>447</v>
      </c>
      <c r="J83" s="31">
        <f t="shared" si="7"/>
        <v>623</v>
      </c>
      <c r="K83" s="55">
        <f t="shared" si="13"/>
        <v>0.72273781902552203</v>
      </c>
    </row>
    <row r="84" spans="1:11" x14ac:dyDescent="0.25">
      <c r="A84" s="54" t="s">
        <v>93</v>
      </c>
      <c r="B84" s="33">
        <v>706</v>
      </c>
      <c r="C84" s="31">
        <v>71</v>
      </c>
      <c r="D84" s="28">
        <f t="shared" si="10"/>
        <v>0.22903225806451613</v>
      </c>
      <c r="E84" s="31">
        <v>21</v>
      </c>
      <c r="F84" s="31">
        <f t="shared" si="11"/>
        <v>92</v>
      </c>
      <c r="G84" s="31">
        <v>236</v>
      </c>
      <c r="H84" s="29">
        <f t="shared" si="12"/>
        <v>0.43223443223443225</v>
      </c>
      <c r="I84" s="31">
        <v>310</v>
      </c>
      <c r="J84" s="31">
        <f t="shared" si="7"/>
        <v>546</v>
      </c>
      <c r="K84" s="55">
        <f t="shared" si="13"/>
        <v>0.68421052631578949</v>
      </c>
    </row>
    <row r="85" spans="1:11" x14ac:dyDescent="0.25">
      <c r="A85" s="54" t="s">
        <v>94</v>
      </c>
      <c r="B85" s="33">
        <v>1704</v>
      </c>
      <c r="C85" s="31">
        <v>186</v>
      </c>
      <c r="D85" s="28">
        <f t="shared" si="10"/>
        <v>0.18343195266272189</v>
      </c>
      <c r="E85" s="31">
        <v>67</v>
      </c>
      <c r="F85" s="31">
        <f t="shared" si="11"/>
        <v>253</v>
      </c>
      <c r="G85" s="31">
        <v>567</v>
      </c>
      <c r="H85" s="29">
        <f t="shared" si="12"/>
        <v>0.3586337760910816</v>
      </c>
      <c r="I85" s="31">
        <v>1014</v>
      </c>
      <c r="J85" s="31">
        <f t="shared" si="7"/>
        <v>1581</v>
      </c>
      <c r="K85" s="55">
        <f t="shared" si="13"/>
        <v>0.80786918753193659</v>
      </c>
    </row>
    <row r="86" spans="1:11" s="4" customFormat="1" ht="18.75" customHeight="1" thickBot="1" x14ac:dyDescent="0.3">
      <c r="A86" s="45" t="s">
        <v>95</v>
      </c>
      <c r="B86" s="46">
        <f>SUM(B74:B85)</f>
        <v>22334</v>
      </c>
      <c r="C86" s="47">
        <f>SUM(C74:C85)</f>
        <v>1723</v>
      </c>
      <c r="D86" s="48">
        <f t="shared" si="10"/>
        <v>0.15479292067199713</v>
      </c>
      <c r="E86" s="49">
        <f>SUM(E74:E85)</f>
        <v>675</v>
      </c>
      <c r="F86" s="49">
        <f>SUM(C86,E86)</f>
        <v>2398</v>
      </c>
      <c r="G86" s="49">
        <f>SUM(G74:G85)</f>
        <v>8905</v>
      </c>
      <c r="H86" s="50">
        <f t="shared" si="12"/>
        <v>0.44444999001796764</v>
      </c>
      <c r="I86" s="49">
        <f>SUM(I74:I85)</f>
        <v>11131</v>
      </c>
      <c r="J86" s="49">
        <f t="shared" ref="J86:J149" si="14">SUM(G86,I86)</f>
        <v>20036</v>
      </c>
      <c r="K86" s="51">
        <f t="shared" si="13"/>
        <v>0.81012453501536474</v>
      </c>
    </row>
    <row r="87" spans="1:11" x14ac:dyDescent="0.25">
      <c r="A87" s="78" t="s">
        <v>96</v>
      </c>
      <c r="B87" s="77">
        <v>1381</v>
      </c>
      <c r="C87" s="73">
        <v>135</v>
      </c>
      <c r="D87" s="74">
        <f t="shared" si="10"/>
        <v>0.19852941176470587</v>
      </c>
      <c r="E87" s="73">
        <v>54</v>
      </c>
      <c r="F87" s="73">
        <f t="shared" si="11"/>
        <v>189</v>
      </c>
      <c r="G87" s="73">
        <v>262</v>
      </c>
      <c r="H87" s="75">
        <f t="shared" si="12"/>
        <v>0.2781316348195329</v>
      </c>
      <c r="I87" s="73">
        <v>680</v>
      </c>
      <c r="J87" s="73">
        <f t="shared" si="14"/>
        <v>942</v>
      </c>
      <c r="K87" s="80">
        <f t="shared" si="13"/>
        <v>0.6</v>
      </c>
    </row>
    <row r="88" spans="1:11" x14ac:dyDescent="0.25">
      <c r="A88" s="54" t="s">
        <v>97</v>
      </c>
      <c r="B88" s="32">
        <v>2734</v>
      </c>
      <c r="C88" s="31">
        <v>234</v>
      </c>
      <c r="D88" s="28">
        <f t="shared" si="10"/>
        <v>0.15344262295081967</v>
      </c>
      <c r="E88" s="31">
        <v>68</v>
      </c>
      <c r="F88" s="31">
        <f t="shared" si="11"/>
        <v>302</v>
      </c>
      <c r="G88" s="31">
        <v>872</v>
      </c>
      <c r="H88" s="29">
        <f t="shared" si="12"/>
        <v>0.36378806841885691</v>
      </c>
      <c r="I88" s="31">
        <v>1525</v>
      </c>
      <c r="J88" s="31">
        <f t="shared" si="14"/>
        <v>2397</v>
      </c>
      <c r="K88" s="55">
        <f t="shared" si="13"/>
        <v>0.78952569169960474</v>
      </c>
    </row>
    <row r="89" spans="1:11" x14ac:dyDescent="0.25">
      <c r="A89" s="54" t="s">
        <v>98</v>
      </c>
      <c r="B89" s="32">
        <v>2409</v>
      </c>
      <c r="C89" s="31">
        <v>114</v>
      </c>
      <c r="D89" s="28">
        <f t="shared" si="10"/>
        <v>8.2728592162554432E-2</v>
      </c>
      <c r="E89" s="31">
        <v>36</v>
      </c>
      <c r="F89" s="31">
        <f t="shared" si="11"/>
        <v>150</v>
      </c>
      <c r="G89" s="31">
        <v>802</v>
      </c>
      <c r="H89" s="29">
        <f t="shared" si="12"/>
        <v>0.36788990825688073</v>
      </c>
      <c r="I89" s="31">
        <v>1378</v>
      </c>
      <c r="J89" s="31">
        <f t="shared" si="14"/>
        <v>2180</v>
      </c>
      <c r="K89" s="55">
        <f t="shared" si="13"/>
        <v>0.85189527159046508</v>
      </c>
    </row>
    <row r="90" spans="1:11" x14ac:dyDescent="0.25">
      <c r="A90" s="54" t="s">
        <v>99</v>
      </c>
      <c r="B90" s="32">
        <v>3091</v>
      </c>
      <c r="C90" s="31">
        <v>111</v>
      </c>
      <c r="D90" s="28">
        <f t="shared" si="10"/>
        <v>6.2641083521444693E-2</v>
      </c>
      <c r="E90" s="31">
        <v>44</v>
      </c>
      <c r="F90" s="31">
        <f t="shared" si="11"/>
        <v>155</v>
      </c>
      <c r="G90" s="31">
        <v>1149</v>
      </c>
      <c r="H90" s="29">
        <f t="shared" si="12"/>
        <v>0.39335843889079081</v>
      </c>
      <c r="I90" s="31">
        <v>1772</v>
      </c>
      <c r="J90" s="31">
        <f t="shared" si="14"/>
        <v>2921</v>
      </c>
      <c r="K90" s="55">
        <f t="shared" si="13"/>
        <v>0.89987677141096734</v>
      </c>
    </row>
    <row r="91" spans="1:11" x14ac:dyDescent="0.25">
      <c r="A91" s="54" t="s">
        <v>100</v>
      </c>
      <c r="B91" s="32">
        <v>1218</v>
      </c>
      <c r="C91" s="31">
        <v>102</v>
      </c>
      <c r="D91" s="28">
        <f t="shared" si="10"/>
        <v>0.16971713810316139</v>
      </c>
      <c r="E91" s="31">
        <v>24</v>
      </c>
      <c r="F91" s="31">
        <f t="shared" si="11"/>
        <v>126</v>
      </c>
      <c r="G91" s="31">
        <v>261</v>
      </c>
      <c r="H91" s="29">
        <f t="shared" si="12"/>
        <v>0.30278422273781902</v>
      </c>
      <c r="I91" s="31">
        <v>601</v>
      </c>
      <c r="J91" s="31">
        <f t="shared" si="14"/>
        <v>862</v>
      </c>
      <c r="K91" s="55">
        <f t="shared" si="13"/>
        <v>0.64136904761904767</v>
      </c>
    </row>
    <row r="92" spans="1:11" x14ac:dyDescent="0.25">
      <c r="A92" s="54" t="s">
        <v>101</v>
      </c>
      <c r="B92" s="32">
        <v>792</v>
      </c>
      <c r="C92" s="31">
        <v>69</v>
      </c>
      <c r="D92" s="28">
        <f t="shared" si="10"/>
        <v>0.15065502183406113</v>
      </c>
      <c r="E92" s="31">
        <v>13</v>
      </c>
      <c r="F92" s="31">
        <f t="shared" si="11"/>
        <v>82</v>
      </c>
      <c r="G92" s="31">
        <v>191</v>
      </c>
      <c r="H92" s="29">
        <f t="shared" si="12"/>
        <v>0.29429892141756547</v>
      </c>
      <c r="I92" s="31">
        <v>458</v>
      </c>
      <c r="J92" s="31">
        <f t="shared" si="14"/>
        <v>649</v>
      </c>
      <c r="K92" s="55">
        <f t="shared" si="13"/>
        <v>0.74256292906178489</v>
      </c>
    </row>
    <row r="93" spans="1:11" x14ac:dyDescent="0.25">
      <c r="A93" s="54" t="s">
        <v>102</v>
      </c>
      <c r="B93" s="32">
        <v>1802</v>
      </c>
      <c r="C93" s="31">
        <v>96</v>
      </c>
      <c r="D93" s="28">
        <f t="shared" si="10"/>
        <v>0.10300429184549356</v>
      </c>
      <c r="E93" s="31">
        <v>27</v>
      </c>
      <c r="F93" s="31">
        <f t="shared" si="11"/>
        <v>123</v>
      </c>
      <c r="G93" s="31">
        <v>619</v>
      </c>
      <c r="H93" s="29">
        <f t="shared" si="12"/>
        <v>0.39909735654416506</v>
      </c>
      <c r="I93" s="31">
        <v>932</v>
      </c>
      <c r="J93" s="31">
        <f t="shared" si="14"/>
        <v>1551</v>
      </c>
      <c r="K93" s="55">
        <f t="shared" si="13"/>
        <v>0.80571428571428572</v>
      </c>
    </row>
    <row r="94" spans="1:11" x14ac:dyDescent="0.25">
      <c r="A94" s="54" t="s">
        <v>103</v>
      </c>
      <c r="B94" s="32">
        <v>1841</v>
      </c>
      <c r="C94" s="31">
        <v>68</v>
      </c>
      <c r="D94" s="28">
        <f t="shared" si="10"/>
        <v>7.1428571428571425E-2</v>
      </c>
      <c r="E94" s="31">
        <v>15</v>
      </c>
      <c r="F94" s="31">
        <f t="shared" si="11"/>
        <v>83</v>
      </c>
      <c r="G94" s="31">
        <v>658</v>
      </c>
      <c r="H94" s="29">
        <f t="shared" si="12"/>
        <v>0.40869565217391307</v>
      </c>
      <c r="I94" s="31">
        <v>952</v>
      </c>
      <c r="J94" s="31">
        <f t="shared" si="14"/>
        <v>1610</v>
      </c>
      <c r="K94" s="55">
        <f t="shared" si="13"/>
        <v>0.83679833679833682</v>
      </c>
    </row>
    <row r="95" spans="1:11" x14ac:dyDescent="0.25">
      <c r="A95" s="54" t="s">
        <v>104</v>
      </c>
      <c r="B95" s="32">
        <v>1110</v>
      </c>
      <c r="C95" s="31">
        <v>23</v>
      </c>
      <c r="D95" s="28">
        <f t="shared" si="10"/>
        <v>3.7828947368421052E-2</v>
      </c>
      <c r="E95" s="31">
        <v>7</v>
      </c>
      <c r="F95" s="31">
        <f t="shared" si="11"/>
        <v>30</v>
      </c>
      <c r="G95" s="31">
        <v>443</v>
      </c>
      <c r="H95" s="29">
        <f t="shared" si="12"/>
        <v>0.42150333016175073</v>
      </c>
      <c r="I95" s="31">
        <v>608</v>
      </c>
      <c r="J95" s="31">
        <f t="shared" si="14"/>
        <v>1051</v>
      </c>
      <c r="K95" s="55">
        <f t="shared" si="13"/>
        <v>0.92192982456140349</v>
      </c>
    </row>
    <row r="96" spans="1:11" x14ac:dyDescent="0.25">
      <c r="A96" s="54" t="s">
        <v>105</v>
      </c>
      <c r="B96" s="32">
        <v>1335</v>
      </c>
      <c r="C96" s="31">
        <v>52</v>
      </c>
      <c r="D96" s="28">
        <f t="shared" si="10"/>
        <v>8.387096774193549E-2</v>
      </c>
      <c r="E96" s="31">
        <v>26</v>
      </c>
      <c r="F96" s="31">
        <f t="shared" si="11"/>
        <v>78</v>
      </c>
      <c r="G96" s="31">
        <v>593</v>
      </c>
      <c r="H96" s="29">
        <f t="shared" si="12"/>
        <v>0.48887056883759272</v>
      </c>
      <c r="I96" s="31">
        <v>620</v>
      </c>
      <c r="J96" s="31">
        <f t="shared" si="14"/>
        <v>1213</v>
      </c>
      <c r="K96" s="55">
        <f t="shared" si="13"/>
        <v>0.85845718329794762</v>
      </c>
    </row>
    <row r="97" spans="1:11" x14ac:dyDescent="0.25">
      <c r="A97" s="54" t="s">
        <v>106</v>
      </c>
      <c r="B97" s="32">
        <v>1458</v>
      </c>
      <c r="C97" s="31">
        <v>42</v>
      </c>
      <c r="D97" s="28">
        <f t="shared" si="10"/>
        <v>6.5420560747663545E-2</v>
      </c>
      <c r="E97" s="31">
        <v>25</v>
      </c>
      <c r="F97" s="31">
        <f t="shared" si="11"/>
        <v>67</v>
      </c>
      <c r="G97" s="31">
        <v>681</v>
      </c>
      <c r="H97" s="29">
        <f t="shared" si="12"/>
        <v>0.51473922902494329</v>
      </c>
      <c r="I97" s="31">
        <v>642</v>
      </c>
      <c r="J97" s="31">
        <f t="shared" si="14"/>
        <v>1323</v>
      </c>
      <c r="K97" s="55">
        <f t="shared" si="13"/>
        <v>0.8675409836065574</v>
      </c>
    </row>
    <row r="98" spans="1:11" s="4" customFormat="1" ht="18.75" customHeight="1" thickBot="1" x14ac:dyDescent="0.3">
      <c r="A98" s="45" t="s">
        <v>107</v>
      </c>
      <c r="B98" s="46">
        <f>SUM(B87:B97)</f>
        <v>19171</v>
      </c>
      <c r="C98" s="47">
        <f>SUM(C87:C97)</f>
        <v>1046</v>
      </c>
      <c r="D98" s="48">
        <f t="shared" si="10"/>
        <v>0.10287175452399686</v>
      </c>
      <c r="E98" s="49">
        <f>SUM(E87:E97)</f>
        <v>339</v>
      </c>
      <c r="F98" s="49">
        <f>SUM(C98,E98)</f>
        <v>1385</v>
      </c>
      <c r="G98" s="49">
        <f>SUM(G87:G97)</f>
        <v>6531</v>
      </c>
      <c r="H98" s="50">
        <f t="shared" si="12"/>
        <v>0.39110126354871549</v>
      </c>
      <c r="I98" s="49">
        <f>SUM(I87:I97)</f>
        <v>10168</v>
      </c>
      <c r="J98" s="49">
        <f t="shared" si="14"/>
        <v>16699</v>
      </c>
      <c r="K98" s="51">
        <f t="shared" si="13"/>
        <v>0.81236621910877604</v>
      </c>
    </row>
    <row r="99" spans="1:11" x14ac:dyDescent="0.25">
      <c r="A99" s="78" t="s">
        <v>108</v>
      </c>
      <c r="B99" s="79">
        <v>594</v>
      </c>
      <c r="C99" s="73">
        <v>49</v>
      </c>
      <c r="D99" s="74">
        <f t="shared" si="10"/>
        <v>0.15457413249211358</v>
      </c>
      <c r="E99" s="73">
        <v>8</v>
      </c>
      <c r="F99" s="73">
        <f t="shared" si="11"/>
        <v>57</v>
      </c>
      <c r="G99" s="73">
        <v>139</v>
      </c>
      <c r="H99" s="75">
        <f t="shared" si="12"/>
        <v>0.30482456140350878</v>
      </c>
      <c r="I99" s="73">
        <v>317</v>
      </c>
      <c r="J99" s="73">
        <f t="shared" si="14"/>
        <v>456</v>
      </c>
      <c r="K99" s="80">
        <f t="shared" si="13"/>
        <v>0.70046082949308752</v>
      </c>
    </row>
    <row r="100" spans="1:11" x14ac:dyDescent="0.25">
      <c r="A100" s="54" t="s">
        <v>109</v>
      </c>
      <c r="B100" s="33">
        <v>2640</v>
      </c>
      <c r="C100" s="31">
        <v>180</v>
      </c>
      <c r="D100" s="28">
        <f t="shared" si="10"/>
        <v>0.1305293691080493</v>
      </c>
      <c r="E100" s="31">
        <v>69</v>
      </c>
      <c r="F100" s="31">
        <f t="shared" si="11"/>
        <v>249</v>
      </c>
      <c r="G100" s="31">
        <v>860</v>
      </c>
      <c r="H100" s="29">
        <f t="shared" si="12"/>
        <v>0.3841000446627959</v>
      </c>
      <c r="I100" s="31">
        <v>1379</v>
      </c>
      <c r="J100" s="31">
        <f t="shared" si="14"/>
        <v>2239</v>
      </c>
      <c r="K100" s="55">
        <f t="shared" si="13"/>
        <v>0.77500865351332637</v>
      </c>
    </row>
    <row r="101" spans="1:11" x14ac:dyDescent="0.25">
      <c r="A101" s="54" t="s">
        <v>110</v>
      </c>
      <c r="B101" s="33">
        <v>1941</v>
      </c>
      <c r="C101" s="31">
        <v>152</v>
      </c>
      <c r="D101" s="28">
        <f t="shared" si="10"/>
        <v>0.17391304347826086</v>
      </c>
      <c r="E101" s="31">
        <v>36</v>
      </c>
      <c r="F101" s="31">
        <f t="shared" si="11"/>
        <v>188</v>
      </c>
      <c r="G101" s="31">
        <v>408</v>
      </c>
      <c r="H101" s="29">
        <f t="shared" si="12"/>
        <v>0.31825273010920435</v>
      </c>
      <c r="I101" s="31">
        <v>874</v>
      </c>
      <c r="J101" s="31">
        <f t="shared" si="14"/>
        <v>1282</v>
      </c>
      <c r="K101" s="55">
        <f t="shared" si="13"/>
        <v>0.60216063879755755</v>
      </c>
    </row>
    <row r="102" spans="1:11" x14ac:dyDescent="0.25">
      <c r="A102" s="54" t="s">
        <v>111</v>
      </c>
      <c r="B102" s="33">
        <v>1513</v>
      </c>
      <c r="C102" s="31">
        <v>150</v>
      </c>
      <c r="D102" s="28">
        <f t="shared" si="10"/>
        <v>0.22900763358778625</v>
      </c>
      <c r="E102" s="31">
        <v>73</v>
      </c>
      <c r="F102" s="31">
        <f t="shared" si="11"/>
        <v>223</v>
      </c>
      <c r="G102" s="31">
        <v>349</v>
      </c>
      <c r="H102" s="29">
        <f t="shared" si="12"/>
        <v>0.34760956175298807</v>
      </c>
      <c r="I102" s="31">
        <v>655</v>
      </c>
      <c r="J102" s="31">
        <f t="shared" si="14"/>
        <v>1004</v>
      </c>
      <c r="K102" s="55">
        <f t="shared" si="13"/>
        <v>0.57834101382488479</v>
      </c>
    </row>
    <row r="103" spans="1:11" x14ac:dyDescent="0.25">
      <c r="A103" s="54" t="s">
        <v>112</v>
      </c>
      <c r="B103" s="33">
        <v>978</v>
      </c>
      <c r="C103" s="31">
        <v>78</v>
      </c>
      <c r="D103" s="28">
        <f t="shared" si="10"/>
        <v>0.15028901734104047</v>
      </c>
      <c r="E103" s="31">
        <v>17</v>
      </c>
      <c r="F103" s="31">
        <f t="shared" si="11"/>
        <v>95</v>
      </c>
      <c r="G103" s="31">
        <v>273</v>
      </c>
      <c r="H103" s="29">
        <f t="shared" si="12"/>
        <v>0.34469696969696972</v>
      </c>
      <c r="I103" s="31">
        <v>519</v>
      </c>
      <c r="J103" s="31">
        <f t="shared" si="14"/>
        <v>792</v>
      </c>
      <c r="K103" s="55">
        <f t="shared" si="13"/>
        <v>0.73811742777260014</v>
      </c>
    </row>
    <row r="104" spans="1:11" x14ac:dyDescent="0.25">
      <c r="A104" s="54" t="s">
        <v>113</v>
      </c>
      <c r="B104" s="33">
        <v>2388</v>
      </c>
      <c r="C104" s="31">
        <v>148</v>
      </c>
      <c r="D104" s="28">
        <f t="shared" si="10"/>
        <v>0.11508553654743391</v>
      </c>
      <c r="E104" s="31">
        <v>35</v>
      </c>
      <c r="F104" s="31">
        <f t="shared" si="11"/>
        <v>183</v>
      </c>
      <c r="G104" s="31">
        <v>669</v>
      </c>
      <c r="H104" s="29">
        <f t="shared" si="12"/>
        <v>0.34219948849104859</v>
      </c>
      <c r="I104" s="31">
        <v>1286</v>
      </c>
      <c r="J104" s="31">
        <f t="shared" si="14"/>
        <v>1955</v>
      </c>
      <c r="K104" s="55">
        <f t="shared" ref="K104:K135" si="15">J104/SUM(F104,B104)</f>
        <v>0.76040451186308833</v>
      </c>
    </row>
    <row r="105" spans="1:11" x14ac:dyDescent="0.25">
      <c r="A105" s="54" t="s">
        <v>114</v>
      </c>
      <c r="B105" s="33">
        <v>1246</v>
      </c>
      <c r="C105" s="31">
        <v>69</v>
      </c>
      <c r="D105" s="28">
        <f t="shared" si="10"/>
        <v>0.1031390134529148</v>
      </c>
      <c r="E105" s="31">
        <v>35</v>
      </c>
      <c r="F105" s="31">
        <f t="shared" si="11"/>
        <v>104</v>
      </c>
      <c r="G105" s="31">
        <v>456</v>
      </c>
      <c r="H105" s="29">
        <f t="shared" si="12"/>
        <v>0.40533333333333332</v>
      </c>
      <c r="I105" s="31">
        <v>669</v>
      </c>
      <c r="J105" s="31">
        <f t="shared" si="14"/>
        <v>1125</v>
      </c>
      <c r="K105" s="55">
        <f t="shared" si="15"/>
        <v>0.83333333333333337</v>
      </c>
    </row>
    <row r="106" spans="1:11" x14ac:dyDescent="0.25">
      <c r="A106" s="54" t="s">
        <v>115</v>
      </c>
      <c r="B106" s="33">
        <v>1748</v>
      </c>
      <c r="C106" s="31">
        <v>118</v>
      </c>
      <c r="D106" s="28">
        <f t="shared" si="10"/>
        <v>0.12660944206008584</v>
      </c>
      <c r="E106" s="31">
        <v>33</v>
      </c>
      <c r="F106" s="31">
        <f t="shared" si="11"/>
        <v>151</v>
      </c>
      <c r="G106" s="31">
        <v>516</v>
      </c>
      <c r="H106" s="29">
        <f t="shared" si="12"/>
        <v>0.35635359116022097</v>
      </c>
      <c r="I106" s="31">
        <v>932</v>
      </c>
      <c r="J106" s="31">
        <f t="shared" si="14"/>
        <v>1448</v>
      </c>
      <c r="K106" s="55">
        <f t="shared" si="15"/>
        <v>0.7625065824117957</v>
      </c>
    </row>
    <row r="107" spans="1:11" x14ac:dyDescent="0.25">
      <c r="A107" s="54" t="s">
        <v>116</v>
      </c>
      <c r="B107" s="33">
        <v>1856</v>
      </c>
      <c r="C107" s="31">
        <v>70</v>
      </c>
      <c r="D107" s="28">
        <f t="shared" ref="D107:D158" si="16">C107/I107</f>
        <v>6.9101678183613027E-2</v>
      </c>
      <c r="E107" s="31">
        <v>34</v>
      </c>
      <c r="F107" s="31">
        <f t="shared" si="11"/>
        <v>104</v>
      </c>
      <c r="G107" s="31">
        <v>638</v>
      </c>
      <c r="H107" s="29">
        <f t="shared" si="12"/>
        <v>0.38643246517262264</v>
      </c>
      <c r="I107" s="31">
        <v>1013</v>
      </c>
      <c r="J107" s="31">
        <f t="shared" si="14"/>
        <v>1651</v>
      </c>
      <c r="K107" s="55">
        <f t="shared" si="15"/>
        <v>0.84234693877551026</v>
      </c>
    </row>
    <row r="108" spans="1:11" s="4" customFormat="1" ht="18.75" customHeight="1" thickBot="1" x14ac:dyDescent="0.3">
      <c r="A108" s="45" t="s">
        <v>117</v>
      </c>
      <c r="B108" s="46">
        <f>SUM(B99:B107)</f>
        <v>14904</v>
      </c>
      <c r="C108" s="47">
        <f>SUM(C99:C107)</f>
        <v>1014</v>
      </c>
      <c r="D108" s="48">
        <f t="shared" si="16"/>
        <v>0.1326530612244898</v>
      </c>
      <c r="E108" s="49">
        <f>SUM(E99:E107)</f>
        <v>340</v>
      </c>
      <c r="F108" s="49">
        <f>SUM(C108,E108)</f>
        <v>1354</v>
      </c>
      <c r="G108" s="49">
        <f>SUM(G99:G107)</f>
        <v>4308</v>
      </c>
      <c r="H108" s="50">
        <f t="shared" si="12"/>
        <v>0.36044176706827308</v>
      </c>
      <c r="I108" s="49">
        <f>SUM(I99:I107)</f>
        <v>7644</v>
      </c>
      <c r="J108" s="49">
        <f t="shared" si="14"/>
        <v>11952</v>
      </c>
      <c r="K108" s="51">
        <f t="shared" si="15"/>
        <v>0.73514577438799356</v>
      </c>
    </row>
    <row r="109" spans="1:11" x14ac:dyDescent="0.25">
      <c r="A109" s="78" t="s">
        <v>118</v>
      </c>
      <c r="B109" s="77">
        <v>3327</v>
      </c>
      <c r="C109" s="73">
        <v>338</v>
      </c>
      <c r="D109" s="74">
        <f t="shared" si="16"/>
        <v>0.18561230093355299</v>
      </c>
      <c r="E109" s="73">
        <v>105</v>
      </c>
      <c r="F109" s="73">
        <f t="shared" si="11"/>
        <v>443</v>
      </c>
      <c r="G109" s="73">
        <v>1165</v>
      </c>
      <c r="H109" s="75">
        <f t="shared" si="12"/>
        <v>0.39015405224380439</v>
      </c>
      <c r="I109" s="73">
        <v>1821</v>
      </c>
      <c r="J109" s="73">
        <f t="shared" si="14"/>
        <v>2986</v>
      </c>
      <c r="K109" s="80">
        <f t="shared" si="15"/>
        <v>0.7920424403183024</v>
      </c>
    </row>
    <row r="110" spans="1:11" x14ac:dyDescent="0.25">
      <c r="A110" s="54" t="s">
        <v>119</v>
      </c>
      <c r="B110" s="32">
        <v>2124</v>
      </c>
      <c r="C110" s="31">
        <v>324</v>
      </c>
      <c r="D110" s="28">
        <f t="shared" si="16"/>
        <v>0.28621908127208479</v>
      </c>
      <c r="E110" s="31">
        <v>94</v>
      </c>
      <c r="F110" s="31">
        <f t="shared" si="11"/>
        <v>418</v>
      </c>
      <c r="G110" s="31">
        <v>677</v>
      </c>
      <c r="H110" s="29">
        <f t="shared" si="12"/>
        <v>0.37423991155334441</v>
      </c>
      <c r="I110" s="31">
        <v>1132</v>
      </c>
      <c r="J110" s="31">
        <f t="shared" si="14"/>
        <v>1809</v>
      </c>
      <c r="K110" s="55">
        <f t="shared" si="15"/>
        <v>0.71164437450826123</v>
      </c>
    </row>
    <row r="111" spans="1:11" x14ac:dyDescent="0.25">
      <c r="A111" s="54" t="s">
        <v>120</v>
      </c>
      <c r="B111" s="32">
        <v>2269</v>
      </c>
      <c r="C111" s="31">
        <v>203</v>
      </c>
      <c r="D111" s="28">
        <f t="shared" si="16"/>
        <v>0.15484363081617086</v>
      </c>
      <c r="E111" s="31">
        <v>74</v>
      </c>
      <c r="F111" s="31">
        <f t="shared" si="11"/>
        <v>277</v>
      </c>
      <c r="G111" s="31">
        <v>794</v>
      </c>
      <c r="H111" s="29">
        <f t="shared" si="12"/>
        <v>0.37719714964370549</v>
      </c>
      <c r="I111" s="31">
        <v>1311</v>
      </c>
      <c r="J111" s="31">
        <f t="shared" si="14"/>
        <v>2105</v>
      </c>
      <c r="K111" s="55">
        <f t="shared" si="15"/>
        <v>0.82678711704634722</v>
      </c>
    </row>
    <row r="112" spans="1:11" x14ac:dyDescent="0.25">
      <c r="A112" s="54" t="s">
        <v>121</v>
      </c>
      <c r="B112" s="32">
        <v>1793</v>
      </c>
      <c r="C112" s="31">
        <v>186</v>
      </c>
      <c r="D112" s="28">
        <f t="shared" si="16"/>
        <v>0.17464788732394365</v>
      </c>
      <c r="E112" s="31">
        <v>67</v>
      </c>
      <c r="F112" s="31">
        <f t="shared" si="11"/>
        <v>253</v>
      </c>
      <c r="G112" s="31">
        <v>555</v>
      </c>
      <c r="H112" s="29">
        <f t="shared" si="12"/>
        <v>0.34259259259259262</v>
      </c>
      <c r="I112" s="31">
        <v>1065</v>
      </c>
      <c r="J112" s="31">
        <f t="shared" si="14"/>
        <v>1620</v>
      </c>
      <c r="K112" s="55">
        <f t="shared" si="15"/>
        <v>0.7917888563049853</v>
      </c>
    </row>
    <row r="113" spans="1:11" x14ac:dyDescent="0.25">
      <c r="A113" s="54" t="s">
        <v>122</v>
      </c>
      <c r="B113" s="32">
        <v>2155</v>
      </c>
      <c r="C113" s="31">
        <v>180</v>
      </c>
      <c r="D113" s="28">
        <f t="shared" si="16"/>
        <v>0.13636363636363635</v>
      </c>
      <c r="E113" s="31">
        <v>39</v>
      </c>
      <c r="F113" s="31">
        <f t="shared" si="11"/>
        <v>219</v>
      </c>
      <c r="G113" s="31">
        <v>640</v>
      </c>
      <c r="H113" s="29">
        <f t="shared" si="12"/>
        <v>0.32653061224489793</v>
      </c>
      <c r="I113" s="31">
        <v>1320</v>
      </c>
      <c r="J113" s="31">
        <f t="shared" si="14"/>
        <v>1960</v>
      </c>
      <c r="K113" s="55">
        <f t="shared" si="15"/>
        <v>0.82561078348778438</v>
      </c>
    </row>
    <row r="114" spans="1:11" x14ac:dyDescent="0.25">
      <c r="A114" s="54" t="s">
        <v>123</v>
      </c>
      <c r="B114" s="32">
        <v>2289</v>
      </c>
      <c r="C114" s="31">
        <v>256</v>
      </c>
      <c r="D114" s="28">
        <f t="shared" si="16"/>
        <v>0.20078431372549019</v>
      </c>
      <c r="E114" s="31">
        <v>82</v>
      </c>
      <c r="F114" s="31">
        <f t="shared" si="11"/>
        <v>338</v>
      </c>
      <c r="G114" s="31">
        <v>685</v>
      </c>
      <c r="H114" s="29">
        <f t="shared" si="12"/>
        <v>0.34948979591836737</v>
      </c>
      <c r="I114" s="31">
        <v>1275</v>
      </c>
      <c r="J114" s="31">
        <f t="shared" si="14"/>
        <v>1960</v>
      </c>
      <c r="K114" s="55">
        <f t="shared" si="15"/>
        <v>0.74609821088694328</v>
      </c>
    </row>
    <row r="115" spans="1:11" x14ac:dyDescent="0.25">
      <c r="A115" s="54" t="s">
        <v>124</v>
      </c>
      <c r="B115" s="32">
        <v>1619</v>
      </c>
      <c r="C115" s="31">
        <v>177</v>
      </c>
      <c r="D115" s="28">
        <f t="shared" si="16"/>
        <v>0.21611721611721613</v>
      </c>
      <c r="E115" s="31">
        <v>68</v>
      </c>
      <c r="F115" s="31">
        <f t="shared" si="11"/>
        <v>245</v>
      </c>
      <c r="G115" s="31">
        <v>431</v>
      </c>
      <c r="H115" s="29">
        <f t="shared" si="12"/>
        <v>0.3448</v>
      </c>
      <c r="I115" s="31">
        <v>819</v>
      </c>
      <c r="J115" s="31">
        <f t="shared" si="14"/>
        <v>1250</v>
      </c>
      <c r="K115" s="55">
        <f t="shared" si="15"/>
        <v>0.67060085836909866</v>
      </c>
    </row>
    <row r="116" spans="1:11" x14ac:dyDescent="0.25">
      <c r="A116" s="54" t="s">
        <v>125</v>
      </c>
      <c r="B116" s="32">
        <v>1383</v>
      </c>
      <c r="C116" s="31">
        <v>119</v>
      </c>
      <c r="D116" s="28">
        <f t="shared" si="16"/>
        <v>0.21755027422303475</v>
      </c>
      <c r="E116" s="31">
        <v>27</v>
      </c>
      <c r="F116" s="31">
        <f t="shared" si="11"/>
        <v>146</v>
      </c>
      <c r="G116" s="31">
        <v>233</v>
      </c>
      <c r="H116" s="29">
        <f t="shared" si="12"/>
        <v>0.29871794871794871</v>
      </c>
      <c r="I116" s="31">
        <v>547</v>
      </c>
      <c r="J116" s="31">
        <f t="shared" si="14"/>
        <v>780</v>
      </c>
      <c r="K116" s="55">
        <f t="shared" si="15"/>
        <v>0.51013734466971872</v>
      </c>
    </row>
    <row r="117" spans="1:11" x14ac:dyDescent="0.25">
      <c r="A117" s="54" t="s">
        <v>126</v>
      </c>
      <c r="B117" s="32">
        <v>2355</v>
      </c>
      <c r="C117" s="31">
        <v>343</v>
      </c>
      <c r="D117" s="28">
        <f t="shared" si="16"/>
        <v>0.27863525588952071</v>
      </c>
      <c r="E117" s="31">
        <v>80</v>
      </c>
      <c r="F117" s="31">
        <f t="shared" si="11"/>
        <v>423</v>
      </c>
      <c r="G117" s="31">
        <v>576</v>
      </c>
      <c r="H117" s="29">
        <f t="shared" si="12"/>
        <v>0.31876037631433313</v>
      </c>
      <c r="I117" s="31">
        <v>1231</v>
      </c>
      <c r="J117" s="31">
        <f t="shared" si="14"/>
        <v>1807</v>
      </c>
      <c r="K117" s="55">
        <f t="shared" si="15"/>
        <v>0.65046796256299499</v>
      </c>
    </row>
    <row r="118" spans="1:11" s="4" customFormat="1" ht="18.75" customHeight="1" thickBot="1" x14ac:dyDescent="0.3">
      <c r="A118" s="45" t="s">
        <v>127</v>
      </c>
      <c r="B118" s="46">
        <f>SUM(B109:B117)</f>
        <v>19314</v>
      </c>
      <c r="C118" s="47">
        <f>SUM(C109:C117)</f>
        <v>2126</v>
      </c>
      <c r="D118" s="48">
        <f t="shared" si="16"/>
        <v>0.20207204638342363</v>
      </c>
      <c r="E118" s="49">
        <f>SUM(E109:E117)</f>
        <v>636</v>
      </c>
      <c r="F118" s="49">
        <f>SUM(C118,E118)</f>
        <v>2762</v>
      </c>
      <c r="G118" s="49">
        <f>SUM(G109:G117)</f>
        <v>5756</v>
      </c>
      <c r="H118" s="50">
        <f t="shared" si="12"/>
        <v>0.35362781839405294</v>
      </c>
      <c r="I118" s="49">
        <f>SUM(I109:I117)</f>
        <v>10521</v>
      </c>
      <c r="J118" s="49">
        <f t="shared" si="14"/>
        <v>16277</v>
      </c>
      <c r="K118" s="51">
        <f t="shared" si="15"/>
        <v>0.73731654285196591</v>
      </c>
    </row>
    <row r="119" spans="1:11" x14ac:dyDescent="0.25">
      <c r="A119" s="78" t="s">
        <v>128</v>
      </c>
      <c r="B119" s="77">
        <v>1723</v>
      </c>
      <c r="C119" s="73">
        <v>47</v>
      </c>
      <c r="D119" s="74">
        <f t="shared" si="16"/>
        <v>4.4847328244274808E-2</v>
      </c>
      <c r="E119" s="73">
        <v>13</v>
      </c>
      <c r="F119" s="73">
        <f>SUM(C119,E119)</f>
        <v>60</v>
      </c>
      <c r="G119" s="73">
        <v>571</v>
      </c>
      <c r="H119" s="75">
        <f t="shared" si="12"/>
        <v>0.35268684373069797</v>
      </c>
      <c r="I119" s="73">
        <v>1048</v>
      </c>
      <c r="J119" s="81">
        <f t="shared" si="14"/>
        <v>1619</v>
      </c>
      <c r="K119" s="80">
        <f t="shared" si="15"/>
        <v>0.90802019068984852</v>
      </c>
    </row>
    <row r="120" spans="1:11" x14ac:dyDescent="0.25">
      <c r="A120" s="54" t="s">
        <v>129</v>
      </c>
      <c r="B120" s="32">
        <v>2400</v>
      </c>
      <c r="C120" s="31">
        <v>74</v>
      </c>
      <c r="D120" s="28">
        <f t="shared" si="16"/>
        <v>6.2765055131467351E-2</v>
      </c>
      <c r="E120" s="31">
        <v>52</v>
      </c>
      <c r="F120" s="31">
        <f t="shared" ref="F120:F157" si="17">SUM(C120,E120)</f>
        <v>126</v>
      </c>
      <c r="G120" s="31">
        <v>995</v>
      </c>
      <c r="H120" s="29">
        <f t="shared" si="12"/>
        <v>0.4576816927322907</v>
      </c>
      <c r="I120" s="31">
        <v>1179</v>
      </c>
      <c r="J120" s="34">
        <f t="shared" si="14"/>
        <v>2174</v>
      </c>
      <c r="K120" s="55">
        <f t="shared" si="15"/>
        <v>0.86064924782264451</v>
      </c>
    </row>
    <row r="121" spans="1:11" x14ac:dyDescent="0.25">
      <c r="A121" s="54" t="s">
        <v>130</v>
      </c>
      <c r="B121" s="32">
        <v>2230</v>
      </c>
      <c r="C121" s="31">
        <v>158</v>
      </c>
      <c r="D121" s="28">
        <f t="shared" si="16"/>
        <v>0.12961443806398687</v>
      </c>
      <c r="E121" s="31">
        <v>50</v>
      </c>
      <c r="F121" s="31">
        <f t="shared" si="17"/>
        <v>208</v>
      </c>
      <c r="G121" s="31">
        <v>688</v>
      </c>
      <c r="H121" s="29">
        <f t="shared" si="12"/>
        <v>0.36077608809648665</v>
      </c>
      <c r="I121" s="31">
        <v>1219</v>
      </c>
      <c r="J121" s="34">
        <f t="shared" si="14"/>
        <v>1907</v>
      </c>
      <c r="K121" s="55">
        <f t="shared" si="15"/>
        <v>0.78219852337981954</v>
      </c>
    </row>
    <row r="122" spans="1:11" x14ac:dyDescent="0.25">
      <c r="A122" s="54" t="s">
        <v>131</v>
      </c>
      <c r="B122" s="32">
        <v>1541</v>
      </c>
      <c r="C122" s="31">
        <v>31</v>
      </c>
      <c r="D122" s="28">
        <f t="shared" si="16"/>
        <v>3.311965811965812E-2</v>
      </c>
      <c r="E122" s="31">
        <v>27</v>
      </c>
      <c r="F122" s="31">
        <f t="shared" si="17"/>
        <v>58</v>
      </c>
      <c r="G122" s="31">
        <v>528</v>
      </c>
      <c r="H122" s="29">
        <f t="shared" si="12"/>
        <v>0.36065573770491804</v>
      </c>
      <c r="I122" s="31">
        <v>936</v>
      </c>
      <c r="J122" s="34">
        <f t="shared" si="14"/>
        <v>1464</v>
      </c>
      <c r="K122" s="55">
        <f t="shared" si="15"/>
        <v>0.91557223264540333</v>
      </c>
    </row>
    <row r="123" spans="1:11" x14ac:dyDescent="0.25">
      <c r="A123" s="54" t="s">
        <v>132</v>
      </c>
      <c r="B123" s="32">
        <v>1707</v>
      </c>
      <c r="C123" s="31">
        <v>65</v>
      </c>
      <c r="D123" s="28">
        <f t="shared" si="16"/>
        <v>5.9907834101382486E-2</v>
      </c>
      <c r="E123" s="31">
        <v>22</v>
      </c>
      <c r="F123" s="31">
        <f t="shared" si="17"/>
        <v>87</v>
      </c>
      <c r="G123" s="31">
        <v>507</v>
      </c>
      <c r="H123" s="29">
        <f t="shared" si="12"/>
        <v>0.31846733668341709</v>
      </c>
      <c r="I123" s="31">
        <v>1085</v>
      </c>
      <c r="J123" s="34">
        <f t="shared" si="14"/>
        <v>1592</v>
      </c>
      <c r="K123" s="55">
        <f t="shared" si="15"/>
        <v>0.88740245261984396</v>
      </c>
    </row>
    <row r="124" spans="1:11" x14ac:dyDescent="0.25">
      <c r="A124" s="54" t="s">
        <v>133</v>
      </c>
      <c r="B124" s="32">
        <v>1473</v>
      </c>
      <c r="C124" s="31">
        <v>38</v>
      </c>
      <c r="D124" s="28">
        <f t="shared" si="16"/>
        <v>5.4755043227665709E-2</v>
      </c>
      <c r="E124" s="31">
        <v>16</v>
      </c>
      <c r="F124" s="31">
        <f t="shared" si="17"/>
        <v>54</v>
      </c>
      <c r="G124" s="31">
        <v>676</v>
      </c>
      <c r="H124" s="29">
        <f t="shared" si="12"/>
        <v>0.49343065693430654</v>
      </c>
      <c r="I124" s="31">
        <v>694</v>
      </c>
      <c r="J124" s="34">
        <f t="shared" si="14"/>
        <v>1370</v>
      </c>
      <c r="K124" s="55">
        <f t="shared" si="15"/>
        <v>0.89718402095612315</v>
      </c>
    </row>
    <row r="125" spans="1:11" x14ac:dyDescent="0.25">
      <c r="A125" s="54" t="s">
        <v>134</v>
      </c>
      <c r="B125" s="32">
        <v>1631</v>
      </c>
      <c r="C125" s="31">
        <v>36</v>
      </c>
      <c r="D125" s="28">
        <f t="shared" si="16"/>
        <v>4.7556142668428003E-2</v>
      </c>
      <c r="E125" s="31">
        <v>28</v>
      </c>
      <c r="F125" s="31">
        <f t="shared" si="17"/>
        <v>64</v>
      </c>
      <c r="G125" s="31">
        <v>773</v>
      </c>
      <c r="H125" s="29">
        <f t="shared" si="12"/>
        <v>0.50522875816993462</v>
      </c>
      <c r="I125" s="31">
        <v>757</v>
      </c>
      <c r="J125" s="34">
        <f t="shared" si="14"/>
        <v>1530</v>
      </c>
      <c r="K125" s="55">
        <f t="shared" si="15"/>
        <v>0.90265486725663713</v>
      </c>
    </row>
    <row r="126" spans="1:11" x14ac:dyDescent="0.25">
      <c r="A126" s="54" t="s">
        <v>135</v>
      </c>
      <c r="B126" s="32">
        <v>2469</v>
      </c>
      <c r="C126" s="31">
        <v>84</v>
      </c>
      <c r="D126" s="28">
        <f t="shared" si="16"/>
        <v>5.7494866529774126E-2</v>
      </c>
      <c r="E126" s="31">
        <v>28</v>
      </c>
      <c r="F126" s="31">
        <f t="shared" si="17"/>
        <v>112</v>
      </c>
      <c r="G126" s="31">
        <v>918</v>
      </c>
      <c r="H126" s="29">
        <f t="shared" si="12"/>
        <v>0.38587641866330391</v>
      </c>
      <c r="I126" s="31">
        <v>1461</v>
      </c>
      <c r="J126" s="34">
        <f t="shared" si="14"/>
        <v>2379</v>
      </c>
      <c r="K126" s="55">
        <f t="shared" si="15"/>
        <v>0.92173576133281676</v>
      </c>
    </row>
    <row r="127" spans="1:11" x14ac:dyDescent="0.25">
      <c r="A127" s="54" t="s">
        <v>136</v>
      </c>
      <c r="B127" s="32">
        <v>1842</v>
      </c>
      <c r="C127" s="31">
        <v>35</v>
      </c>
      <c r="D127" s="28">
        <f t="shared" si="16"/>
        <v>3.3206831119544589E-2</v>
      </c>
      <c r="E127" s="31">
        <v>14</v>
      </c>
      <c r="F127" s="31">
        <f t="shared" si="17"/>
        <v>49</v>
      </c>
      <c r="G127" s="31">
        <v>655</v>
      </c>
      <c r="H127" s="29">
        <f t="shared" si="12"/>
        <v>0.38326506729081333</v>
      </c>
      <c r="I127" s="31">
        <v>1054</v>
      </c>
      <c r="J127" s="34">
        <f t="shared" si="14"/>
        <v>1709</v>
      </c>
      <c r="K127" s="55">
        <f t="shared" si="15"/>
        <v>0.90375462718138555</v>
      </c>
    </row>
    <row r="128" spans="1:11" x14ac:dyDescent="0.25">
      <c r="A128" s="54" t="s">
        <v>137</v>
      </c>
      <c r="B128" s="32">
        <v>1508</v>
      </c>
      <c r="C128" s="31">
        <v>32</v>
      </c>
      <c r="D128" s="28">
        <f t="shared" si="16"/>
        <v>3.5595105672969966E-2</v>
      </c>
      <c r="E128" s="31">
        <v>10</v>
      </c>
      <c r="F128" s="31">
        <f t="shared" si="17"/>
        <v>42</v>
      </c>
      <c r="G128" s="31">
        <v>511</v>
      </c>
      <c r="H128" s="29">
        <f t="shared" si="12"/>
        <v>0.36241134751773052</v>
      </c>
      <c r="I128" s="31">
        <v>899</v>
      </c>
      <c r="J128" s="34">
        <f t="shared" si="14"/>
        <v>1410</v>
      </c>
      <c r="K128" s="55">
        <f t="shared" si="15"/>
        <v>0.9096774193548387</v>
      </c>
    </row>
    <row r="129" spans="1:11" x14ac:dyDescent="0.25">
      <c r="A129" s="54" t="s">
        <v>138</v>
      </c>
      <c r="B129" s="32">
        <v>1194</v>
      </c>
      <c r="C129" s="31">
        <v>46</v>
      </c>
      <c r="D129" s="28">
        <f t="shared" si="16"/>
        <v>6.2755798090040935E-2</v>
      </c>
      <c r="E129" s="31">
        <v>6</v>
      </c>
      <c r="F129" s="31">
        <f t="shared" si="17"/>
        <v>52</v>
      </c>
      <c r="G129" s="31">
        <v>362</v>
      </c>
      <c r="H129" s="29">
        <f t="shared" si="12"/>
        <v>0.33059360730593607</v>
      </c>
      <c r="I129" s="31">
        <v>733</v>
      </c>
      <c r="J129" s="34">
        <f t="shared" si="14"/>
        <v>1095</v>
      </c>
      <c r="K129" s="55">
        <f t="shared" si="15"/>
        <v>0.8788121990369181</v>
      </c>
    </row>
    <row r="130" spans="1:11" x14ac:dyDescent="0.25">
      <c r="A130" s="54" t="s">
        <v>139</v>
      </c>
      <c r="B130" s="32">
        <v>1938</v>
      </c>
      <c r="C130" s="31">
        <v>99</v>
      </c>
      <c r="D130" s="28">
        <f t="shared" si="16"/>
        <v>9.0328467153284672E-2</v>
      </c>
      <c r="E130" s="31">
        <v>19</v>
      </c>
      <c r="F130" s="31">
        <f t="shared" si="17"/>
        <v>118</v>
      </c>
      <c r="G130" s="31">
        <v>599</v>
      </c>
      <c r="H130" s="29">
        <f t="shared" si="12"/>
        <v>0.35339233038348083</v>
      </c>
      <c r="I130" s="31">
        <v>1096</v>
      </c>
      <c r="J130" s="34">
        <f t="shared" si="14"/>
        <v>1695</v>
      </c>
      <c r="K130" s="55">
        <f t="shared" si="15"/>
        <v>0.82441634241245132</v>
      </c>
    </row>
    <row r="131" spans="1:11" s="4" customFormat="1" ht="18.75" customHeight="1" thickBot="1" x14ac:dyDescent="0.3">
      <c r="A131" s="45" t="s">
        <v>140</v>
      </c>
      <c r="B131" s="46">
        <f>SUM(B119:B130)</f>
        <v>21656</v>
      </c>
      <c r="C131" s="47">
        <f>SUM(C119:C130)</f>
        <v>745</v>
      </c>
      <c r="D131" s="48">
        <f t="shared" si="16"/>
        <v>6.1261409423567142E-2</v>
      </c>
      <c r="E131" s="49">
        <f>SUM(E119:E130)</f>
        <v>285</v>
      </c>
      <c r="F131" s="49">
        <f>SUM(C131,E131)</f>
        <v>1030</v>
      </c>
      <c r="G131" s="49">
        <f>SUM(G119:G130)</f>
        <v>7783</v>
      </c>
      <c r="H131" s="50">
        <f t="shared" si="12"/>
        <v>0.39024267950260733</v>
      </c>
      <c r="I131" s="49">
        <f>SUM(I119:I130)</f>
        <v>12161</v>
      </c>
      <c r="J131" s="49">
        <f t="shared" si="14"/>
        <v>19944</v>
      </c>
      <c r="K131" s="51">
        <f t="shared" si="15"/>
        <v>0.8791325046284052</v>
      </c>
    </row>
    <row r="132" spans="1:11" x14ac:dyDescent="0.25">
      <c r="A132" s="78" t="s">
        <v>141</v>
      </c>
      <c r="B132" s="77">
        <v>2706</v>
      </c>
      <c r="C132" s="73">
        <v>65</v>
      </c>
      <c r="D132" s="74">
        <f t="shared" si="16"/>
        <v>5.1261829652996846E-2</v>
      </c>
      <c r="E132" s="73">
        <v>32</v>
      </c>
      <c r="F132" s="73">
        <f t="shared" si="17"/>
        <v>97</v>
      </c>
      <c r="G132" s="73">
        <v>1328</v>
      </c>
      <c r="H132" s="75">
        <f t="shared" si="12"/>
        <v>0.51155624036979974</v>
      </c>
      <c r="I132" s="73">
        <v>1268</v>
      </c>
      <c r="J132" s="81">
        <f t="shared" si="14"/>
        <v>2596</v>
      </c>
      <c r="K132" s="80">
        <f t="shared" si="15"/>
        <v>0.9261505529789511</v>
      </c>
    </row>
    <row r="133" spans="1:11" x14ac:dyDescent="0.25">
      <c r="A133" s="54" t="s">
        <v>142</v>
      </c>
      <c r="B133" s="32">
        <v>2246</v>
      </c>
      <c r="C133" s="31">
        <v>46</v>
      </c>
      <c r="D133" s="28">
        <f t="shared" si="16"/>
        <v>3.5576179427687551E-2</v>
      </c>
      <c r="E133" s="31">
        <v>21</v>
      </c>
      <c r="F133" s="31">
        <f t="shared" si="17"/>
        <v>67</v>
      </c>
      <c r="G133" s="31">
        <v>767</v>
      </c>
      <c r="H133" s="29">
        <f t="shared" si="12"/>
        <v>0.37233009708737863</v>
      </c>
      <c r="I133" s="31">
        <v>1293</v>
      </c>
      <c r="J133" s="34">
        <f t="shared" si="14"/>
        <v>2060</v>
      </c>
      <c r="K133" s="55">
        <f t="shared" si="15"/>
        <v>0.89061824470384776</v>
      </c>
    </row>
    <row r="134" spans="1:11" x14ac:dyDescent="0.25">
      <c r="A134" s="54" t="s">
        <v>143</v>
      </c>
      <c r="B134" s="32">
        <v>1612</v>
      </c>
      <c r="C134" s="31">
        <v>47</v>
      </c>
      <c r="D134" s="28">
        <f t="shared" si="16"/>
        <v>5.9493670886075947E-2</v>
      </c>
      <c r="E134" s="31">
        <v>19</v>
      </c>
      <c r="F134" s="31">
        <f>SUM(C134,E134)</f>
        <v>66</v>
      </c>
      <c r="G134" s="31">
        <v>715</v>
      </c>
      <c r="H134" s="29">
        <f t="shared" si="12"/>
        <v>0.47508305647840532</v>
      </c>
      <c r="I134" s="31">
        <v>790</v>
      </c>
      <c r="J134" s="34">
        <f t="shared" si="14"/>
        <v>1505</v>
      </c>
      <c r="K134" s="55">
        <f t="shared" si="15"/>
        <v>0.89690107270560193</v>
      </c>
    </row>
    <row r="135" spans="1:11" x14ac:dyDescent="0.25">
      <c r="A135" s="54" t="s">
        <v>144</v>
      </c>
      <c r="B135" s="32">
        <v>2477</v>
      </c>
      <c r="C135" s="31">
        <v>75</v>
      </c>
      <c r="D135" s="28">
        <f t="shared" si="16"/>
        <v>6.660746003552398E-2</v>
      </c>
      <c r="E135" s="31">
        <v>57</v>
      </c>
      <c r="F135" s="31">
        <f t="shared" si="17"/>
        <v>132</v>
      </c>
      <c r="G135" s="31">
        <v>1137</v>
      </c>
      <c r="H135" s="29">
        <f t="shared" si="12"/>
        <v>0.50243040212107826</v>
      </c>
      <c r="I135" s="31">
        <v>1126</v>
      </c>
      <c r="J135" s="34">
        <f t="shared" si="14"/>
        <v>2263</v>
      </c>
      <c r="K135" s="55">
        <f t="shared" si="15"/>
        <v>0.86738213875047909</v>
      </c>
    </row>
    <row r="136" spans="1:11" x14ac:dyDescent="0.25">
      <c r="A136" s="54" t="s">
        <v>145</v>
      </c>
      <c r="B136" s="32">
        <v>1438</v>
      </c>
      <c r="C136" s="31">
        <v>54</v>
      </c>
      <c r="D136" s="28">
        <f t="shared" si="16"/>
        <v>6.6095471236230108E-2</v>
      </c>
      <c r="E136" s="31">
        <v>14</v>
      </c>
      <c r="F136" s="31">
        <f t="shared" si="17"/>
        <v>68</v>
      </c>
      <c r="G136" s="31">
        <v>468</v>
      </c>
      <c r="H136" s="29">
        <f t="shared" ref="H136:H158" si="18">G136/J136</f>
        <v>0.36420233463035018</v>
      </c>
      <c r="I136" s="31">
        <v>817</v>
      </c>
      <c r="J136" s="34">
        <f t="shared" si="14"/>
        <v>1285</v>
      </c>
      <c r="K136" s="55">
        <f t="shared" ref="K136:K158" si="19">J136/SUM(F136,B136)</f>
        <v>0.85325365205843295</v>
      </c>
    </row>
    <row r="137" spans="1:11" x14ac:dyDescent="0.25">
      <c r="A137" s="54" t="s">
        <v>146</v>
      </c>
      <c r="B137" s="32">
        <v>2465</v>
      </c>
      <c r="C137" s="31">
        <v>81</v>
      </c>
      <c r="D137" s="28">
        <f t="shared" si="16"/>
        <v>6.2403697996918334E-2</v>
      </c>
      <c r="E137" s="31">
        <v>29</v>
      </c>
      <c r="F137" s="31">
        <f t="shared" si="17"/>
        <v>110</v>
      </c>
      <c r="G137" s="31">
        <v>888</v>
      </c>
      <c r="H137" s="29">
        <f t="shared" si="18"/>
        <v>0.40622140896614822</v>
      </c>
      <c r="I137" s="31">
        <v>1298</v>
      </c>
      <c r="J137" s="34">
        <f t="shared" si="14"/>
        <v>2186</v>
      </c>
      <c r="K137" s="55">
        <f t="shared" si="19"/>
        <v>0.8489320388349515</v>
      </c>
    </row>
    <row r="138" spans="1:11" x14ac:dyDescent="0.25">
      <c r="A138" s="54" t="s">
        <v>147</v>
      </c>
      <c r="B138" s="32">
        <v>2783</v>
      </c>
      <c r="C138" s="31">
        <v>115</v>
      </c>
      <c r="D138" s="28">
        <f t="shared" si="16"/>
        <v>7.2830905636478788E-2</v>
      </c>
      <c r="E138" s="31">
        <v>52</v>
      </c>
      <c r="F138" s="31">
        <f t="shared" si="17"/>
        <v>167</v>
      </c>
      <c r="G138" s="31">
        <v>1008</v>
      </c>
      <c r="H138" s="29">
        <f t="shared" si="18"/>
        <v>0.38964051024352531</v>
      </c>
      <c r="I138" s="31">
        <v>1579</v>
      </c>
      <c r="J138" s="34">
        <f t="shared" si="14"/>
        <v>2587</v>
      </c>
      <c r="K138" s="55">
        <f t="shared" si="19"/>
        <v>0.87694915254237293</v>
      </c>
    </row>
    <row r="139" spans="1:11" x14ac:dyDescent="0.25">
      <c r="A139" s="54" t="s">
        <v>148</v>
      </c>
      <c r="B139" s="32">
        <v>1873</v>
      </c>
      <c r="C139" s="31">
        <v>59</v>
      </c>
      <c r="D139" s="28">
        <f t="shared" si="16"/>
        <v>6.1394380853277836E-2</v>
      </c>
      <c r="E139" s="31">
        <v>21</v>
      </c>
      <c r="F139" s="31">
        <f t="shared" si="17"/>
        <v>80</v>
      </c>
      <c r="G139" s="31">
        <v>781</v>
      </c>
      <c r="H139" s="29">
        <f t="shared" si="18"/>
        <v>0.44833524684270953</v>
      </c>
      <c r="I139" s="31">
        <v>961</v>
      </c>
      <c r="J139" s="34">
        <f t="shared" si="14"/>
        <v>1742</v>
      </c>
      <c r="K139" s="55">
        <f t="shared" si="19"/>
        <v>0.89196108550947262</v>
      </c>
    </row>
    <row r="140" spans="1:11" x14ac:dyDescent="0.25">
      <c r="A140" s="54" t="s">
        <v>149</v>
      </c>
      <c r="B140" s="32">
        <v>1762</v>
      </c>
      <c r="C140" s="31">
        <v>94</v>
      </c>
      <c r="D140" s="28">
        <f t="shared" si="16"/>
        <v>0.10118406889128095</v>
      </c>
      <c r="E140" s="31">
        <v>32</v>
      </c>
      <c r="F140" s="31">
        <f t="shared" si="17"/>
        <v>126</v>
      </c>
      <c r="G140" s="31">
        <v>676</v>
      </c>
      <c r="H140" s="29">
        <f t="shared" si="18"/>
        <v>0.42118380062305294</v>
      </c>
      <c r="I140" s="31">
        <v>929</v>
      </c>
      <c r="J140" s="34">
        <f t="shared" si="14"/>
        <v>1605</v>
      </c>
      <c r="K140" s="55">
        <f t="shared" si="19"/>
        <v>0.85010593220338981</v>
      </c>
    </row>
    <row r="141" spans="1:11" x14ac:dyDescent="0.25">
      <c r="A141" s="54" t="s">
        <v>150</v>
      </c>
      <c r="B141" s="32">
        <v>2352</v>
      </c>
      <c r="C141" s="31">
        <v>54</v>
      </c>
      <c r="D141" s="28">
        <f t="shared" si="16"/>
        <v>4.3548387096774194E-2</v>
      </c>
      <c r="E141" s="31">
        <v>66</v>
      </c>
      <c r="F141" s="31">
        <f t="shared" si="17"/>
        <v>120</v>
      </c>
      <c r="G141" s="31">
        <v>968</v>
      </c>
      <c r="H141" s="29">
        <f t="shared" si="18"/>
        <v>0.43840579710144928</v>
      </c>
      <c r="I141" s="31">
        <v>1240</v>
      </c>
      <c r="J141" s="34">
        <f t="shared" si="14"/>
        <v>2208</v>
      </c>
      <c r="K141" s="55">
        <f t="shared" si="19"/>
        <v>0.89320388349514568</v>
      </c>
    </row>
    <row r="142" spans="1:11" x14ac:dyDescent="0.25">
      <c r="A142" s="54" t="s">
        <v>151</v>
      </c>
      <c r="B142" s="32">
        <v>2697</v>
      </c>
      <c r="C142" s="31">
        <v>105</v>
      </c>
      <c r="D142" s="28">
        <f t="shared" si="16"/>
        <v>6.7654639175257728E-2</v>
      </c>
      <c r="E142" s="31">
        <v>37</v>
      </c>
      <c r="F142" s="31">
        <f t="shared" si="17"/>
        <v>142</v>
      </c>
      <c r="G142" s="31">
        <v>889</v>
      </c>
      <c r="H142" s="29">
        <f t="shared" si="18"/>
        <v>0.36419500204834082</v>
      </c>
      <c r="I142" s="31">
        <v>1552</v>
      </c>
      <c r="J142" s="34">
        <f t="shared" si="14"/>
        <v>2441</v>
      </c>
      <c r="K142" s="55">
        <f t="shared" si="19"/>
        <v>0.85980979218034514</v>
      </c>
    </row>
    <row r="143" spans="1:11" x14ac:dyDescent="0.25">
      <c r="A143" s="54" t="s">
        <v>152</v>
      </c>
      <c r="B143" s="32">
        <v>1051</v>
      </c>
      <c r="C143" s="31">
        <v>44</v>
      </c>
      <c r="D143" s="28">
        <f t="shared" si="16"/>
        <v>6.6666666666666666E-2</v>
      </c>
      <c r="E143" s="31">
        <v>8</v>
      </c>
      <c r="F143" s="31">
        <f t="shared" si="17"/>
        <v>52</v>
      </c>
      <c r="G143" s="31">
        <v>285</v>
      </c>
      <c r="H143" s="29">
        <f t="shared" si="18"/>
        <v>0.30158730158730157</v>
      </c>
      <c r="I143" s="31">
        <v>660</v>
      </c>
      <c r="J143" s="34">
        <f t="shared" si="14"/>
        <v>945</v>
      </c>
      <c r="K143" s="55">
        <f t="shared" si="19"/>
        <v>0.85675430643699002</v>
      </c>
    </row>
    <row r="144" spans="1:11" s="4" customFormat="1" ht="18.75" customHeight="1" thickBot="1" x14ac:dyDescent="0.3">
      <c r="A144" s="45" t="s">
        <v>153</v>
      </c>
      <c r="B144" s="46">
        <f>SUM(B132:B143)</f>
        <v>25462</v>
      </c>
      <c r="C144" s="47">
        <f>SUM(C132:C143)</f>
        <v>839</v>
      </c>
      <c r="D144" s="48">
        <f t="shared" si="16"/>
        <v>6.2088359357655588E-2</v>
      </c>
      <c r="E144" s="49">
        <f>SUM(E132:E143)</f>
        <v>388</v>
      </c>
      <c r="F144" s="49">
        <f>SUM(C144,E144)</f>
        <v>1227</v>
      </c>
      <c r="G144" s="49">
        <f>SUM(G132:G143)</f>
        <v>9910</v>
      </c>
      <c r="H144" s="50">
        <f t="shared" si="18"/>
        <v>0.42308841736754471</v>
      </c>
      <c r="I144" s="49">
        <f>SUM(I132:I143)</f>
        <v>13513</v>
      </c>
      <c r="J144" s="49">
        <f t="shared" si="14"/>
        <v>23423</v>
      </c>
      <c r="K144" s="51">
        <f t="shared" si="19"/>
        <v>0.87762748697965454</v>
      </c>
    </row>
    <row r="145" spans="1:11" x14ac:dyDescent="0.25">
      <c r="A145" s="78" t="s">
        <v>154</v>
      </c>
      <c r="B145" s="77">
        <v>2126</v>
      </c>
      <c r="C145" s="73">
        <v>76</v>
      </c>
      <c r="D145" s="74">
        <f t="shared" si="16"/>
        <v>6.163828061638281E-2</v>
      </c>
      <c r="E145" s="73">
        <v>25</v>
      </c>
      <c r="F145" s="73">
        <f t="shared" si="17"/>
        <v>101</v>
      </c>
      <c r="G145" s="73">
        <v>755</v>
      </c>
      <c r="H145" s="75">
        <f t="shared" si="18"/>
        <v>0.37977867203219318</v>
      </c>
      <c r="I145" s="73">
        <v>1233</v>
      </c>
      <c r="J145" s="73">
        <f t="shared" si="14"/>
        <v>1988</v>
      </c>
      <c r="K145" s="80">
        <f t="shared" si="19"/>
        <v>0.89268073641670409</v>
      </c>
    </row>
    <row r="146" spans="1:11" x14ac:dyDescent="0.25">
      <c r="A146" s="54" t="s">
        <v>155</v>
      </c>
      <c r="B146" s="32">
        <v>1641</v>
      </c>
      <c r="C146" s="31">
        <v>51</v>
      </c>
      <c r="D146" s="28">
        <f t="shared" si="16"/>
        <v>5.6919642857142856E-2</v>
      </c>
      <c r="E146" s="31">
        <v>19</v>
      </c>
      <c r="F146" s="31">
        <f t="shared" si="17"/>
        <v>70</v>
      </c>
      <c r="G146" s="31">
        <v>605</v>
      </c>
      <c r="H146" s="29">
        <f t="shared" si="18"/>
        <v>0.40306462358427714</v>
      </c>
      <c r="I146" s="31">
        <v>896</v>
      </c>
      <c r="J146" s="31">
        <f t="shared" si="14"/>
        <v>1501</v>
      </c>
      <c r="K146" s="55">
        <f t="shared" si="19"/>
        <v>0.87726475745178256</v>
      </c>
    </row>
    <row r="147" spans="1:11" x14ac:dyDescent="0.25">
      <c r="A147" s="54" t="s">
        <v>156</v>
      </c>
      <c r="B147" s="32">
        <v>1879</v>
      </c>
      <c r="C147" s="31">
        <v>95</v>
      </c>
      <c r="D147" s="28">
        <f t="shared" si="16"/>
        <v>8.5508550855085505E-2</v>
      </c>
      <c r="E147" s="31">
        <v>37</v>
      </c>
      <c r="F147" s="31">
        <f t="shared" si="17"/>
        <v>132</v>
      </c>
      <c r="G147" s="31">
        <v>654</v>
      </c>
      <c r="H147" s="29">
        <f t="shared" si="18"/>
        <v>0.3705382436260623</v>
      </c>
      <c r="I147" s="31">
        <v>1111</v>
      </c>
      <c r="J147" s="31">
        <f t="shared" si="14"/>
        <v>1765</v>
      </c>
      <c r="K147" s="55">
        <f t="shared" si="19"/>
        <v>0.87767279960218791</v>
      </c>
    </row>
    <row r="148" spans="1:11" x14ac:dyDescent="0.25">
      <c r="A148" s="54" t="s">
        <v>157</v>
      </c>
      <c r="B148" s="32">
        <v>1714</v>
      </c>
      <c r="C148" s="31">
        <v>39</v>
      </c>
      <c r="D148" s="28">
        <f t="shared" si="16"/>
        <v>4.2904290429042903E-2</v>
      </c>
      <c r="E148" s="31">
        <v>23</v>
      </c>
      <c r="F148" s="31">
        <f t="shared" si="17"/>
        <v>62</v>
      </c>
      <c r="G148" s="31">
        <v>693</v>
      </c>
      <c r="H148" s="29">
        <f t="shared" si="18"/>
        <v>0.43258426966292135</v>
      </c>
      <c r="I148" s="31">
        <v>909</v>
      </c>
      <c r="J148" s="31">
        <f t="shared" si="14"/>
        <v>1602</v>
      </c>
      <c r="K148" s="55">
        <f t="shared" si="19"/>
        <v>0.90202702702702697</v>
      </c>
    </row>
    <row r="149" spans="1:11" x14ac:dyDescent="0.25">
      <c r="A149" s="54" t="s">
        <v>158</v>
      </c>
      <c r="B149" s="32">
        <v>1868</v>
      </c>
      <c r="C149" s="31">
        <v>62</v>
      </c>
      <c r="D149" s="28">
        <f t="shared" si="16"/>
        <v>6.0077519379844964E-2</v>
      </c>
      <c r="E149" s="31">
        <v>28</v>
      </c>
      <c r="F149" s="31">
        <f t="shared" si="17"/>
        <v>90</v>
      </c>
      <c r="G149" s="31">
        <v>750</v>
      </c>
      <c r="H149" s="29">
        <f t="shared" si="18"/>
        <v>0.4208754208754209</v>
      </c>
      <c r="I149" s="31">
        <v>1032</v>
      </c>
      <c r="J149" s="31">
        <f t="shared" si="14"/>
        <v>1782</v>
      </c>
      <c r="K149" s="55">
        <f t="shared" si="19"/>
        <v>0.9101123595505618</v>
      </c>
    </row>
    <row r="150" spans="1:11" x14ac:dyDescent="0.25">
      <c r="A150" s="54" t="s">
        <v>159</v>
      </c>
      <c r="B150" s="32">
        <v>1178</v>
      </c>
      <c r="C150" s="31">
        <v>35</v>
      </c>
      <c r="D150" s="28">
        <f t="shared" si="16"/>
        <v>5.1546391752577317E-2</v>
      </c>
      <c r="E150" s="31">
        <v>15</v>
      </c>
      <c r="F150" s="31">
        <f t="shared" si="17"/>
        <v>50</v>
      </c>
      <c r="G150" s="31">
        <v>420</v>
      </c>
      <c r="H150" s="29">
        <f t="shared" si="18"/>
        <v>0.38216560509554143</v>
      </c>
      <c r="I150" s="31">
        <v>679</v>
      </c>
      <c r="J150" s="31">
        <f t="shared" ref="J150:J158" si="20">SUM(G150,I150)</f>
        <v>1099</v>
      </c>
      <c r="K150" s="55">
        <f t="shared" si="19"/>
        <v>0.89495114006514653</v>
      </c>
    </row>
    <row r="151" spans="1:11" x14ac:dyDescent="0.25">
      <c r="A151" s="54" t="s">
        <v>160</v>
      </c>
      <c r="B151" s="32">
        <v>2778</v>
      </c>
      <c r="C151" s="31">
        <v>107</v>
      </c>
      <c r="D151" s="28">
        <f t="shared" si="16"/>
        <v>6.7253299811439349E-2</v>
      </c>
      <c r="E151" s="31">
        <v>17</v>
      </c>
      <c r="F151" s="31">
        <f t="shared" si="17"/>
        <v>124</v>
      </c>
      <c r="G151" s="31">
        <v>950</v>
      </c>
      <c r="H151" s="29">
        <f t="shared" si="18"/>
        <v>0.37386855568673749</v>
      </c>
      <c r="I151" s="31">
        <v>1591</v>
      </c>
      <c r="J151" s="31">
        <f t="shared" si="20"/>
        <v>2541</v>
      </c>
      <c r="K151" s="55">
        <f t="shared" si="19"/>
        <v>0.87560303239145421</v>
      </c>
    </row>
    <row r="152" spans="1:11" x14ac:dyDescent="0.25">
      <c r="A152" s="54" t="s">
        <v>161</v>
      </c>
      <c r="B152" s="32">
        <v>2152</v>
      </c>
      <c r="C152" s="31">
        <v>64</v>
      </c>
      <c r="D152" s="28">
        <f t="shared" si="16"/>
        <v>5.2202283849918436E-2</v>
      </c>
      <c r="E152" s="31">
        <v>18</v>
      </c>
      <c r="F152" s="31">
        <f t="shared" si="17"/>
        <v>82</v>
      </c>
      <c r="G152" s="31">
        <v>807</v>
      </c>
      <c r="H152" s="29">
        <f t="shared" si="18"/>
        <v>0.39695031972454503</v>
      </c>
      <c r="I152" s="31">
        <v>1226</v>
      </c>
      <c r="J152" s="31">
        <f t="shared" si="20"/>
        <v>2033</v>
      </c>
      <c r="K152" s="55">
        <f t="shared" si="19"/>
        <v>0.91002685765443148</v>
      </c>
    </row>
    <row r="153" spans="1:11" x14ac:dyDescent="0.25">
      <c r="A153" s="54" t="s">
        <v>162</v>
      </c>
      <c r="B153" s="32">
        <v>1834</v>
      </c>
      <c r="C153" s="31">
        <v>49</v>
      </c>
      <c r="D153" s="28">
        <f t="shared" si="16"/>
        <v>4.3906810035842292E-2</v>
      </c>
      <c r="E153" s="31">
        <v>14</v>
      </c>
      <c r="F153" s="31">
        <f t="shared" si="17"/>
        <v>63</v>
      </c>
      <c r="G153" s="31">
        <v>643</v>
      </c>
      <c r="H153" s="29">
        <f t="shared" si="18"/>
        <v>0.3655486071631609</v>
      </c>
      <c r="I153" s="31">
        <v>1116</v>
      </c>
      <c r="J153" s="31">
        <f t="shared" si="20"/>
        <v>1759</v>
      </c>
      <c r="K153" s="55">
        <f t="shared" si="19"/>
        <v>0.92725355824986821</v>
      </c>
    </row>
    <row r="154" spans="1:11" x14ac:dyDescent="0.25">
      <c r="A154" s="54" t="s">
        <v>163</v>
      </c>
      <c r="B154" s="32">
        <v>2239</v>
      </c>
      <c r="C154" s="31">
        <v>38</v>
      </c>
      <c r="D154" s="28">
        <f t="shared" si="16"/>
        <v>3.201347935973041E-2</v>
      </c>
      <c r="E154" s="31">
        <v>24</v>
      </c>
      <c r="F154" s="31">
        <f t="shared" si="17"/>
        <v>62</v>
      </c>
      <c r="G154" s="31">
        <v>910</v>
      </c>
      <c r="H154" s="29">
        <f t="shared" si="18"/>
        <v>0.4339532665712923</v>
      </c>
      <c r="I154" s="31">
        <v>1187</v>
      </c>
      <c r="J154" s="31">
        <f t="shared" si="20"/>
        <v>2097</v>
      </c>
      <c r="K154" s="55">
        <f t="shared" si="19"/>
        <v>0.91134289439374183</v>
      </c>
    </row>
    <row r="155" spans="1:11" x14ac:dyDescent="0.25">
      <c r="A155" s="54" t="s">
        <v>164</v>
      </c>
      <c r="B155" s="32">
        <v>2748</v>
      </c>
      <c r="C155" s="31">
        <v>36</v>
      </c>
      <c r="D155" s="28">
        <f t="shared" si="16"/>
        <v>2.9532403609515995E-2</v>
      </c>
      <c r="E155" s="31">
        <v>27</v>
      </c>
      <c r="F155" s="31">
        <f t="shared" si="17"/>
        <v>63</v>
      </c>
      <c r="G155" s="31">
        <v>1310</v>
      </c>
      <c r="H155" s="29">
        <f t="shared" si="18"/>
        <v>0.51799130090945034</v>
      </c>
      <c r="I155" s="31">
        <v>1219</v>
      </c>
      <c r="J155" s="31">
        <f t="shared" si="20"/>
        <v>2529</v>
      </c>
      <c r="K155" s="55">
        <f t="shared" si="19"/>
        <v>0.89967982924226253</v>
      </c>
    </row>
    <row r="156" spans="1:11" x14ac:dyDescent="0.25">
      <c r="A156" s="54" t="s">
        <v>165</v>
      </c>
      <c r="B156" s="32">
        <v>1162</v>
      </c>
      <c r="C156" s="31">
        <v>30</v>
      </c>
      <c r="D156" s="28">
        <f t="shared" si="16"/>
        <v>4.4313146233382568E-2</v>
      </c>
      <c r="E156" s="31">
        <v>15</v>
      </c>
      <c r="F156" s="31">
        <f t="shared" si="17"/>
        <v>45</v>
      </c>
      <c r="G156" s="31">
        <v>400</v>
      </c>
      <c r="H156" s="29">
        <f t="shared" si="18"/>
        <v>0.37140204271123489</v>
      </c>
      <c r="I156" s="31">
        <v>677</v>
      </c>
      <c r="J156" s="31">
        <f t="shared" si="20"/>
        <v>1077</v>
      </c>
      <c r="K156" s="55">
        <f t="shared" si="19"/>
        <v>0.89229494614747307</v>
      </c>
    </row>
    <row r="157" spans="1:11" x14ac:dyDescent="0.25">
      <c r="A157" s="54" t="s">
        <v>166</v>
      </c>
      <c r="B157" s="32">
        <v>1501</v>
      </c>
      <c r="C157" s="31">
        <v>77</v>
      </c>
      <c r="D157" s="28">
        <f t="shared" si="16"/>
        <v>9.101654846335698E-2</v>
      </c>
      <c r="E157" s="31">
        <v>34</v>
      </c>
      <c r="F157" s="31">
        <f t="shared" si="17"/>
        <v>111</v>
      </c>
      <c r="G157" s="31">
        <v>531</v>
      </c>
      <c r="H157" s="29">
        <f t="shared" si="18"/>
        <v>0.38562091503267976</v>
      </c>
      <c r="I157" s="31">
        <v>846</v>
      </c>
      <c r="J157" s="31">
        <f t="shared" si="20"/>
        <v>1377</v>
      </c>
      <c r="K157" s="55">
        <f t="shared" si="19"/>
        <v>0.8542183622828784</v>
      </c>
    </row>
    <row r="158" spans="1:11" s="4" customFormat="1" ht="18.75" customHeight="1" thickBot="1" x14ac:dyDescent="0.3">
      <c r="A158" s="45" t="s">
        <v>167</v>
      </c>
      <c r="B158" s="46">
        <f>SUM(B145:B157)</f>
        <v>24820</v>
      </c>
      <c r="C158" s="47">
        <f>SUM(C145:C157)</f>
        <v>759</v>
      </c>
      <c r="D158" s="48">
        <f t="shared" si="16"/>
        <v>5.5312636641888936E-2</v>
      </c>
      <c r="E158" s="49">
        <f>SUM(E145:E157)</f>
        <v>296</v>
      </c>
      <c r="F158" s="49">
        <f>SUM(C158,E158)</f>
        <v>1055</v>
      </c>
      <c r="G158" s="49">
        <f>SUM(G145:G157)</f>
        <v>9428</v>
      </c>
      <c r="H158" s="50">
        <f t="shared" si="18"/>
        <v>0.40725701943844494</v>
      </c>
      <c r="I158" s="49">
        <f>SUM(I145:I157)</f>
        <v>13722</v>
      </c>
      <c r="J158" s="49">
        <f t="shared" si="20"/>
        <v>23150</v>
      </c>
      <c r="K158" s="51">
        <f t="shared" si="19"/>
        <v>0.89468599033816421</v>
      </c>
    </row>
    <row r="159" spans="1:11" x14ac:dyDescent="0.25">
      <c r="A159" s="27"/>
      <c r="B159" s="24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16.5" thickBot="1" x14ac:dyDescent="0.3">
      <c r="A160" s="27"/>
      <c r="B160" s="24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x14ac:dyDescent="0.25">
      <c r="A161" s="38" t="s">
        <v>29</v>
      </c>
      <c r="B161" s="39">
        <f>B20</f>
        <v>21387</v>
      </c>
      <c r="C161" s="40">
        <f t="shared" ref="C161:K161" si="21">C20</f>
        <v>1544</v>
      </c>
      <c r="D161" s="41">
        <f t="shared" si="21"/>
        <v>0.13342550985136536</v>
      </c>
      <c r="E161" s="40">
        <f t="shared" si="21"/>
        <v>478</v>
      </c>
      <c r="F161" s="40">
        <f t="shared" si="21"/>
        <v>2022</v>
      </c>
      <c r="G161" s="40">
        <f t="shared" si="21"/>
        <v>7422</v>
      </c>
      <c r="H161" s="41">
        <f t="shared" si="21"/>
        <v>0.39075497525534381</v>
      </c>
      <c r="I161" s="40">
        <f t="shared" si="21"/>
        <v>11572</v>
      </c>
      <c r="J161" s="40">
        <f t="shared" si="21"/>
        <v>18994</v>
      </c>
      <c r="K161" s="42">
        <f t="shared" si="21"/>
        <v>0.81139732581485757</v>
      </c>
    </row>
    <row r="162" spans="1:11" x14ac:dyDescent="0.25">
      <c r="A162" s="43" t="s">
        <v>39</v>
      </c>
      <c r="B162" s="35">
        <f>B30</f>
        <v>12264</v>
      </c>
      <c r="C162" s="36">
        <f t="shared" ref="C162:K162" si="22">C30</f>
        <v>3497</v>
      </c>
      <c r="D162" s="37">
        <f t="shared" si="22"/>
        <v>0.42331436872049388</v>
      </c>
      <c r="E162" s="36">
        <f t="shared" si="22"/>
        <v>665</v>
      </c>
      <c r="F162" s="36">
        <f t="shared" si="22"/>
        <v>4162</v>
      </c>
      <c r="G162" s="36">
        <f t="shared" si="22"/>
        <v>3623</v>
      </c>
      <c r="H162" s="37">
        <f t="shared" si="22"/>
        <v>0.30486368226186467</v>
      </c>
      <c r="I162" s="36">
        <f t="shared" si="22"/>
        <v>8261</v>
      </c>
      <c r="J162" s="36">
        <f t="shared" si="22"/>
        <v>11884</v>
      </c>
      <c r="K162" s="44">
        <f t="shared" si="22"/>
        <v>0.72348715451114087</v>
      </c>
    </row>
    <row r="163" spans="1:11" x14ac:dyDescent="0.25">
      <c r="A163" s="43" t="s">
        <v>52</v>
      </c>
      <c r="B163" s="35">
        <f>B43</f>
        <v>24147</v>
      </c>
      <c r="C163" s="36">
        <f t="shared" ref="C163:K163" si="23">C43</f>
        <v>2474</v>
      </c>
      <c r="D163" s="37">
        <f t="shared" si="23"/>
        <v>0.21334943083822008</v>
      </c>
      <c r="E163" s="36">
        <f t="shared" si="23"/>
        <v>1100</v>
      </c>
      <c r="F163" s="36">
        <f t="shared" si="23"/>
        <v>3574</v>
      </c>
      <c r="G163" s="36">
        <f t="shared" si="23"/>
        <v>10780</v>
      </c>
      <c r="H163" s="37">
        <f t="shared" si="23"/>
        <v>0.4817661780479085</v>
      </c>
      <c r="I163" s="36">
        <f t="shared" si="23"/>
        <v>11596</v>
      </c>
      <c r="J163" s="36">
        <f t="shared" si="23"/>
        <v>22376</v>
      </c>
      <c r="K163" s="44">
        <f t="shared" si="23"/>
        <v>0.80718588795498003</v>
      </c>
    </row>
    <row r="164" spans="1:11" x14ac:dyDescent="0.25">
      <c r="A164" s="43" t="s">
        <v>62</v>
      </c>
      <c r="B164" s="35">
        <f>B53</f>
        <v>17183</v>
      </c>
      <c r="C164" s="36">
        <f t="shared" ref="C164:K164" si="24">C53</f>
        <v>1247</v>
      </c>
      <c r="D164" s="37">
        <f t="shared" si="24"/>
        <v>0.13314114883621611</v>
      </c>
      <c r="E164" s="36">
        <f t="shared" si="24"/>
        <v>235</v>
      </c>
      <c r="F164" s="36">
        <f t="shared" si="24"/>
        <v>1482</v>
      </c>
      <c r="G164" s="36">
        <f t="shared" si="24"/>
        <v>4015</v>
      </c>
      <c r="H164" s="37">
        <f t="shared" si="24"/>
        <v>0.30005231298109258</v>
      </c>
      <c r="I164" s="36">
        <f t="shared" si="24"/>
        <v>9366</v>
      </c>
      <c r="J164" s="36">
        <f t="shared" si="24"/>
        <v>13381</v>
      </c>
      <c r="K164" s="44">
        <f t="shared" si="24"/>
        <v>0.71690329493704796</v>
      </c>
    </row>
    <row r="165" spans="1:11" x14ac:dyDescent="0.25">
      <c r="A165" s="43" t="s">
        <v>72</v>
      </c>
      <c r="B165" s="35">
        <f>B63</f>
        <v>15521</v>
      </c>
      <c r="C165" s="36">
        <f t="shared" ref="C165:K165" si="25">C63</f>
        <v>1297</v>
      </c>
      <c r="D165" s="37">
        <f t="shared" si="25"/>
        <v>0.19783404514948139</v>
      </c>
      <c r="E165" s="36">
        <f t="shared" si="25"/>
        <v>438</v>
      </c>
      <c r="F165" s="36">
        <f t="shared" si="25"/>
        <v>1735</v>
      </c>
      <c r="G165" s="36">
        <f t="shared" si="25"/>
        <v>3985</v>
      </c>
      <c r="H165" s="37">
        <f t="shared" si="25"/>
        <v>0.37804762356512667</v>
      </c>
      <c r="I165" s="36">
        <f t="shared" si="25"/>
        <v>6556</v>
      </c>
      <c r="J165" s="36">
        <f t="shared" si="25"/>
        <v>10541</v>
      </c>
      <c r="K165" s="44">
        <f t="shared" si="25"/>
        <v>0.61085999072786279</v>
      </c>
    </row>
    <row r="166" spans="1:11" x14ac:dyDescent="0.25">
      <c r="A166" s="43" t="s">
        <v>82</v>
      </c>
      <c r="B166" s="35">
        <f>B73</f>
        <v>16708</v>
      </c>
      <c r="C166" s="36">
        <f t="shared" ref="C166:K166" si="26">C73</f>
        <v>1498</v>
      </c>
      <c r="D166" s="37">
        <f t="shared" si="26"/>
        <v>0.22222222222222221</v>
      </c>
      <c r="E166" s="36">
        <f t="shared" si="26"/>
        <v>445</v>
      </c>
      <c r="F166" s="36">
        <f t="shared" si="26"/>
        <v>1943</v>
      </c>
      <c r="G166" s="36">
        <f t="shared" si="26"/>
        <v>4019</v>
      </c>
      <c r="H166" s="37">
        <f t="shared" si="26"/>
        <v>0.37351301115241636</v>
      </c>
      <c r="I166" s="36">
        <f t="shared" si="26"/>
        <v>6741</v>
      </c>
      <c r="J166" s="36">
        <f t="shared" si="26"/>
        <v>10760</v>
      </c>
      <c r="K166" s="44">
        <f t="shared" si="26"/>
        <v>0.57691276607152431</v>
      </c>
    </row>
    <row r="167" spans="1:11" x14ac:dyDescent="0.25">
      <c r="A167" s="43" t="s">
        <v>95</v>
      </c>
      <c r="B167" s="35">
        <f>B86</f>
        <v>22334</v>
      </c>
      <c r="C167" s="36">
        <f t="shared" ref="C167:K167" si="27">C86</f>
        <v>1723</v>
      </c>
      <c r="D167" s="37">
        <f t="shared" si="27"/>
        <v>0.15479292067199713</v>
      </c>
      <c r="E167" s="36">
        <f t="shared" si="27"/>
        <v>675</v>
      </c>
      <c r="F167" s="36">
        <f t="shared" si="27"/>
        <v>2398</v>
      </c>
      <c r="G167" s="36">
        <f t="shared" si="27"/>
        <v>8905</v>
      </c>
      <c r="H167" s="37">
        <f t="shared" si="27"/>
        <v>0.44444999001796764</v>
      </c>
      <c r="I167" s="36">
        <f t="shared" si="27"/>
        <v>11131</v>
      </c>
      <c r="J167" s="36">
        <f t="shared" si="27"/>
        <v>20036</v>
      </c>
      <c r="K167" s="44">
        <f t="shared" si="27"/>
        <v>0.81012453501536474</v>
      </c>
    </row>
    <row r="168" spans="1:11" x14ac:dyDescent="0.25">
      <c r="A168" s="43" t="s">
        <v>107</v>
      </c>
      <c r="B168" s="35">
        <f>B98</f>
        <v>19171</v>
      </c>
      <c r="C168" s="36">
        <f t="shared" ref="C168:K168" si="28">C98</f>
        <v>1046</v>
      </c>
      <c r="D168" s="37">
        <f t="shared" si="28"/>
        <v>0.10287175452399686</v>
      </c>
      <c r="E168" s="36">
        <f t="shared" si="28"/>
        <v>339</v>
      </c>
      <c r="F168" s="36">
        <f t="shared" si="28"/>
        <v>1385</v>
      </c>
      <c r="G168" s="36">
        <f t="shared" si="28"/>
        <v>6531</v>
      </c>
      <c r="H168" s="37">
        <f t="shared" si="28"/>
        <v>0.39110126354871549</v>
      </c>
      <c r="I168" s="36">
        <f t="shared" si="28"/>
        <v>10168</v>
      </c>
      <c r="J168" s="36">
        <f t="shared" si="28"/>
        <v>16699</v>
      </c>
      <c r="K168" s="44">
        <f t="shared" si="28"/>
        <v>0.81236621910877604</v>
      </c>
    </row>
    <row r="169" spans="1:11" x14ac:dyDescent="0.25">
      <c r="A169" s="43" t="s">
        <v>117</v>
      </c>
      <c r="B169" s="35">
        <f>B108</f>
        <v>14904</v>
      </c>
      <c r="C169" s="36">
        <f t="shared" ref="C169:K169" si="29">C108</f>
        <v>1014</v>
      </c>
      <c r="D169" s="37">
        <f t="shared" si="29"/>
        <v>0.1326530612244898</v>
      </c>
      <c r="E169" s="36">
        <f t="shared" si="29"/>
        <v>340</v>
      </c>
      <c r="F169" s="36">
        <f t="shared" si="29"/>
        <v>1354</v>
      </c>
      <c r="G169" s="36">
        <f t="shared" si="29"/>
        <v>4308</v>
      </c>
      <c r="H169" s="37">
        <f t="shared" si="29"/>
        <v>0.36044176706827308</v>
      </c>
      <c r="I169" s="36">
        <f t="shared" si="29"/>
        <v>7644</v>
      </c>
      <c r="J169" s="36">
        <f t="shared" si="29"/>
        <v>11952</v>
      </c>
      <c r="K169" s="44">
        <f t="shared" si="29"/>
        <v>0.73514577438799356</v>
      </c>
    </row>
    <row r="170" spans="1:11" x14ac:dyDescent="0.25">
      <c r="A170" s="43" t="s">
        <v>127</v>
      </c>
      <c r="B170" s="35">
        <f>B118</f>
        <v>19314</v>
      </c>
      <c r="C170" s="36">
        <f t="shared" ref="C170:K170" si="30">C118</f>
        <v>2126</v>
      </c>
      <c r="D170" s="37">
        <f t="shared" si="30"/>
        <v>0.20207204638342363</v>
      </c>
      <c r="E170" s="36">
        <f t="shared" si="30"/>
        <v>636</v>
      </c>
      <c r="F170" s="36">
        <f t="shared" si="30"/>
        <v>2762</v>
      </c>
      <c r="G170" s="36">
        <f t="shared" si="30"/>
        <v>5756</v>
      </c>
      <c r="H170" s="37">
        <f t="shared" si="30"/>
        <v>0.35362781839405294</v>
      </c>
      <c r="I170" s="36">
        <f t="shared" si="30"/>
        <v>10521</v>
      </c>
      <c r="J170" s="36">
        <f t="shared" si="30"/>
        <v>16277</v>
      </c>
      <c r="K170" s="44">
        <f t="shared" si="30"/>
        <v>0.73731654285196591</v>
      </c>
    </row>
    <row r="171" spans="1:11" x14ac:dyDescent="0.25">
      <c r="A171" s="43" t="s">
        <v>140</v>
      </c>
      <c r="B171" s="35">
        <f>B131</f>
        <v>21656</v>
      </c>
      <c r="C171" s="36">
        <f t="shared" ref="C171:K171" si="31">C131</f>
        <v>745</v>
      </c>
      <c r="D171" s="37">
        <f t="shared" si="31"/>
        <v>6.1261409423567142E-2</v>
      </c>
      <c r="E171" s="36">
        <f t="shared" si="31"/>
        <v>285</v>
      </c>
      <c r="F171" s="36">
        <f t="shared" si="31"/>
        <v>1030</v>
      </c>
      <c r="G171" s="36">
        <f t="shared" si="31"/>
        <v>7783</v>
      </c>
      <c r="H171" s="37">
        <f t="shared" si="31"/>
        <v>0.39024267950260733</v>
      </c>
      <c r="I171" s="36">
        <f t="shared" si="31"/>
        <v>12161</v>
      </c>
      <c r="J171" s="36">
        <f t="shared" si="31"/>
        <v>19944</v>
      </c>
      <c r="K171" s="44">
        <f t="shared" si="31"/>
        <v>0.8791325046284052</v>
      </c>
    </row>
    <row r="172" spans="1:11" x14ac:dyDescent="0.25">
      <c r="A172" s="43" t="s">
        <v>153</v>
      </c>
      <c r="B172" s="35">
        <f>B144</f>
        <v>25462</v>
      </c>
      <c r="C172" s="36">
        <f t="shared" ref="C172:K172" si="32">C144</f>
        <v>839</v>
      </c>
      <c r="D172" s="37">
        <f t="shared" si="32"/>
        <v>6.2088359357655588E-2</v>
      </c>
      <c r="E172" s="36">
        <f t="shared" si="32"/>
        <v>388</v>
      </c>
      <c r="F172" s="36">
        <f t="shared" si="32"/>
        <v>1227</v>
      </c>
      <c r="G172" s="36">
        <f t="shared" si="32"/>
        <v>9910</v>
      </c>
      <c r="H172" s="37">
        <f t="shared" si="32"/>
        <v>0.42308841736754471</v>
      </c>
      <c r="I172" s="36">
        <f t="shared" si="32"/>
        <v>13513</v>
      </c>
      <c r="J172" s="36">
        <f t="shared" si="32"/>
        <v>23423</v>
      </c>
      <c r="K172" s="44">
        <f t="shared" si="32"/>
        <v>0.87762748697965454</v>
      </c>
    </row>
    <row r="173" spans="1:11" x14ac:dyDescent="0.25">
      <c r="A173" s="43" t="s">
        <v>167</v>
      </c>
      <c r="B173" s="35">
        <f>B158</f>
        <v>24820</v>
      </c>
      <c r="C173" s="36">
        <f t="shared" ref="C173:K173" si="33">C158</f>
        <v>759</v>
      </c>
      <c r="D173" s="37">
        <f t="shared" si="33"/>
        <v>5.5312636641888936E-2</v>
      </c>
      <c r="E173" s="36">
        <f t="shared" si="33"/>
        <v>296</v>
      </c>
      <c r="F173" s="36">
        <f t="shared" si="33"/>
        <v>1055</v>
      </c>
      <c r="G173" s="36">
        <f t="shared" si="33"/>
        <v>9428</v>
      </c>
      <c r="H173" s="37">
        <f t="shared" si="33"/>
        <v>0.40725701943844494</v>
      </c>
      <c r="I173" s="36">
        <f t="shared" si="33"/>
        <v>13722</v>
      </c>
      <c r="J173" s="36">
        <f t="shared" si="33"/>
        <v>23150</v>
      </c>
      <c r="K173" s="44">
        <f t="shared" si="33"/>
        <v>0.89468599033816421</v>
      </c>
    </row>
    <row r="174" spans="1:11" s="4" customFormat="1" ht="38.25" thickBot="1" x14ac:dyDescent="0.3">
      <c r="A174" s="45" t="s">
        <v>17</v>
      </c>
      <c r="B174" s="46">
        <f>B8</f>
        <v>254871</v>
      </c>
      <c r="C174" s="47">
        <f t="shared" ref="C174:K174" si="34">C8</f>
        <v>19809</v>
      </c>
      <c r="D174" s="48">
        <f t="shared" si="34"/>
        <v>0.14899362175822853</v>
      </c>
      <c r="E174" s="47">
        <f t="shared" si="34"/>
        <v>6320</v>
      </c>
      <c r="F174" s="49">
        <f t="shared" si="34"/>
        <v>26129</v>
      </c>
      <c r="G174" s="49">
        <f t="shared" si="34"/>
        <v>86465</v>
      </c>
      <c r="H174" s="50">
        <f t="shared" si="34"/>
        <v>0.39406700483554147</v>
      </c>
      <c r="I174" s="49">
        <f t="shared" si="34"/>
        <v>132952</v>
      </c>
      <c r="J174" s="49">
        <f t="shared" si="34"/>
        <v>219417</v>
      </c>
      <c r="K174" s="51">
        <f t="shared" si="34"/>
        <v>0.78084341637010679</v>
      </c>
    </row>
    <row r="175" spans="1:11" x14ac:dyDescent="0.25">
      <c r="E175" s="14"/>
      <c r="F175" s="17"/>
      <c r="G175" s="17"/>
      <c r="H175" s="18"/>
      <c r="I175" s="19"/>
      <c r="J175" s="17"/>
      <c r="K175" s="18"/>
    </row>
    <row r="176" spans="1:11" ht="16.5" thickBot="1" x14ac:dyDescent="0.3">
      <c r="E176" s="14"/>
      <c r="F176" s="17"/>
      <c r="G176" s="17"/>
      <c r="H176" s="18"/>
      <c r="I176" s="19"/>
      <c r="J176" s="17"/>
      <c r="K176" s="18"/>
    </row>
    <row r="177" spans="1:11" ht="16.5" customHeight="1" x14ac:dyDescent="0.25">
      <c r="A177" s="98" t="s">
        <v>168</v>
      </c>
      <c r="B177" s="99"/>
      <c r="C177" s="5" t="s">
        <v>169</v>
      </c>
      <c r="D177" s="6" t="s">
        <v>170</v>
      </c>
      <c r="E177" s="20"/>
      <c r="F177" s="17"/>
      <c r="G177" s="17"/>
      <c r="H177" s="18"/>
      <c r="I177" s="19"/>
      <c r="J177" s="17"/>
      <c r="K177" s="18"/>
    </row>
    <row r="178" spans="1:11" x14ac:dyDescent="0.25">
      <c r="A178" s="26" t="s">
        <v>171</v>
      </c>
      <c r="B178" s="22" t="s">
        <v>172</v>
      </c>
      <c r="C178" s="9">
        <v>46357</v>
      </c>
      <c r="D178" s="10">
        <f>C178/C$185</f>
        <v>0.5361360087896837</v>
      </c>
      <c r="E178" s="21"/>
      <c r="F178" s="17"/>
      <c r="G178" s="17"/>
      <c r="H178" s="18"/>
      <c r="I178" s="19"/>
      <c r="J178" s="17"/>
      <c r="K178" s="18"/>
    </row>
    <row r="179" spans="1:11" x14ac:dyDescent="0.25">
      <c r="A179" s="26" t="s">
        <v>173</v>
      </c>
      <c r="B179" s="22" t="s">
        <v>172</v>
      </c>
      <c r="C179" s="9">
        <v>29681</v>
      </c>
      <c r="D179" s="10">
        <f t="shared" ref="D179:D183" si="35">C179/C$185</f>
        <v>0.34327184409876826</v>
      </c>
      <c r="E179" s="21"/>
      <c r="F179" s="17"/>
      <c r="G179" s="17"/>
      <c r="H179" s="18"/>
      <c r="I179" s="19"/>
      <c r="J179" s="17"/>
      <c r="K179" s="18"/>
    </row>
    <row r="180" spans="1:11" x14ac:dyDescent="0.25">
      <c r="A180" s="26" t="s">
        <v>174</v>
      </c>
      <c r="B180" s="22" t="s">
        <v>172</v>
      </c>
      <c r="C180" s="9">
        <v>967</v>
      </c>
      <c r="D180" s="10">
        <f t="shared" si="35"/>
        <v>1.1183715954432429E-2</v>
      </c>
      <c r="E180" s="21"/>
      <c r="F180" s="17"/>
      <c r="G180" s="17"/>
      <c r="H180" s="18"/>
      <c r="I180" s="19"/>
      <c r="J180" s="17"/>
      <c r="K180" s="18"/>
    </row>
    <row r="181" spans="1:11" ht="15.75" customHeight="1" x14ac:dyDescent="0.25">
      <c r="A181" s="100" t="s">
        <v>175</v>
      </c>
      <c r="B181" s="101"/>
      <c r="C181" s="9">
        <v>7321</v>
      </c>
      <c r="D181" s="10">
        <f t="shared" si="35"/>
        <v>8.4670097727404151E-2</v>
      </c>
      <c r="E181" s="21"/>
      <c r="F181" s="17"/>
      <c r="G181" s="17"/>
      <c r="H181" s="18"/>
      <c r="I181" s="19"/>
      <c r="J181" s="17"/>
      <c r="K181" s="18"/>
    </row>
    <row r="182" spans="1:11" ht="16.5" customHeight="1" x14ac:dyDescent="0.25">
      <c r="A182" s="26" t="s">
        <v>176</v>
      </c>
      <c r="B182" s="22" t="s">
        <v>172</v>
      </c>
      <c r="C182" s="9">
        <v>758</v>
      </c>
      <c r="D182" s="10">
        <f t="shared" si="35"/>
        <v>8.7665529404961553E-3</v>
      </c>
      <c r="E182" s="21"/>
      <c r="F182" s="17"/>
      <c r="G182" s="17"/>
      <c r="H182" s="18"/>
      <c r="I182" s="19"/>
      <c r="J182" s="17"/>
      <c r="K182" s="18"/>
    </row>
    <row r="183" spans="1:11" ht="15.75" customHeight="1" x14ac:dyDescent="0.25">
      <c r="A183" s="100" t="s">
        <v>177</v>
      </c>
      <c r="B183" s="101"/>
      <c r="C183" s="9">
        <v>63</v>
      </c>
      <c r="D183" s="10">
        <f t="shared" si="35"/>
        <v>7.2861851616260918E-4</v>
      </c>
      <c r="E183" s="21" t="s">
        <v>178</v>
      </c>
      <c r="F183" s="17"/>
      <c r="G183" s="17"/>
      <c r="H183" s="18"/>
      <c r="I183" s="19"/>
      <c r="J183" s="17"/>
      <c r="K183" s="18"/>
    </row>
    <row r="184" spans="1:11" ht="15.75" customHeight="1" thickBot="1" x14ac:dyDescent="0.3">
      <c r="A184" s="102" t="s">
        <v>179</v>
      </c>
      <c r="B184" s="103"/>
      <c r="C184" s="9">
        <v>1318</v>
      </c>
      <c r="D184" s="10">
        <f>C184/C$185</f>
        <v>1.524316197305268E-2</v>
      </c>
      <c r="E184" s="21"/>
      <c r="F184" s="17"/>
      <c r="G184" s="17"/>
      <c r="H184" s="18"/>
      <c r="I184" s="19"/>
      <c r="J184" s="17"/>
      <c r="K184" s="18"/>
    </row>
    <row r="185" spans="1:11" ht="15.75" customHeight="1" thickBot="1" x14ac:dyDescent="0.3">
      <c r="A185" s="104" t="s">
        <v>180</v>
      </c>
      <c r="B185" s="105"/>
      <c r="C185" s="11">
        <f>SUM(C178:C184)</f>
        <v>86465</v>
      </c>
      <c r="D185" s="12"/>
      <c r="E185" s="21"/>
      <c r="F185" s="17"/>
      <c r="G185" s="17"/>
      <c r="H185" s="18"/>
      <c r="I185" s="19"/>
      <c r="J185" s="17"/>
      <c r="K185" s="18"/>
    </row>
    <row r="186" spans="1:11" x14ac:dyDescent="0.25">
      <c r="E186" s="14"/>
      <c r="F186" s="17"/>
      <c r="G186" s="17"/>
      <c r="H186" s="18"/>
      <c r="I186" s="19"/>
      <c r="J186" s="17"/>
      <c r="K186" s="18"/>
    </row>
    <row r="187" spans="1:11" x14ac:dyDescent="0.25">
      <c r="E187" s="14"/>
      <c r="F187" s="17"/>
      <c r="G187" s="17"/>
      <c r="H187" s="18"/>
      <c r="I187" s="19"/>
      <c r="J187" s="17"/>
      <c r="K187" s="18"/>
    </row>
    <row r="188" spans="1:11" x14ac:dyDescent="0.25">
      <c r="E188" s="14"/>
      <c r="F188" s="17"/>
      <c r="G188" s="17"/>
      <c r="H188" s="18"/>
      <c r="I188" s="19"/>
      <c r="J188" s="17"/>
      <c r="K188" s="18"/>
    </row>
    <row r="189" spans="1:11" x14ac:dyDescent="0.25">
      <c r="E189" s="14"/>
      <c r="F189" s="17"/>
      <c r="G189" s="17"/>
      <c r="H189" s="18"/>
      <c r="I189" s="19"/>
      <c r="J189" s="17"/>
      <c r="K189" s="18"/>
    </row>
    <row r="190" spans="1:11" x14ac:dyDescent="0.25">
      <c r="E190" s="14"/>
      <c r="F190" s="17"/>
      <c r="G190" s="17"/>
      <c r="H190" s="18"/>
      <c r="I190" s="19"/>
      <c r="J190" s="17"/>
      <c r="K190" s="18"/>
    </row>
    <row r="191" spans="1:11" x14ac:dyDescent="0.25">
      <c r="E191" s="14"/>
      <c r="F191" s="17"/>
      <c r="G191" s="17"/>
      <c r="H191" s="18"/>
      <c r="I191" s="19"/>
      <c r="J191" s="17"/>
      <c r="K191" s="18"/>
    </row>
    <row r="192" spans="1:11" x14ac:dyDescent="0.25">
      <c r="E192" s="14"/>
      <c r="F192" s="17"/>
      <c r="G192" s="17"/>
      <c r="H192" s="18"/>
      <c r="I192" s="19"/>
      <c r="J192" s="17"/>
      <c r="K192" s="18"/>
    </row>
    <row r="193" spans="5:11" x14ac:dyDescent="0.25">
      <c r="E193" s="14"/>
      <c r="F193" s="17"/>
      <c r="G193" s="17"/>
      <c r="H193" s="18"/>
      <c r="I193" s="19"/>
      <c r="J193" s="17"/>
      <c r="K193" s="18"/>
    </row>
    <row r="194" spans="5:11" x14ac:dyDescent="0.25">
      <c r="E194" s="14"/>
      <c r="F194" s="17"/>
      <c r="G194" s="17"/>
      <c r="H194" s="18"/>
      <c r="I194" s="19"/>
      <c r="J194" s="17"/>
      <c r="K194" s="18"/>
    </row>
    <row r="195" spans="5:11" x14ac:dyDescent="0.25">
      <c r="E195" s="14"/>
      <c r="F195" s="17"/>
      <c r="G195" s="17"/>
      <c r="H195" s="18"/>
      <c r="I195" s="19"/>
      <c r="J195" s="17"/>
      <c r="K195" s="18"/>
    </row>
    <row r="196" spans="5:11" x14ac:dyDescent="0.25">
      <c r="E196" s="14"/>
      <c r="F196" s="17"/>
      <c r="G196" s="17"/>
      <c r="H196" s="18"/>
      <c r="I196" s="19"/>
      <c r="J196" s="17"/>
      <c r="K196" s="18"/>
    </row>
    <row r="197" spans="5:11" x14ac:dyDescent="0.25">
      <c r="E197" s="14"/>
      <c r="F197" s="17"/>
      <c r="G197" s="17"/>
      <c r="H197" s="18"/>
      <c r="I197" s="19"/>
      <c r="J197" s="17"/>
      <c r="K197" s="18"/>
    </row>
    <row r="198" spans="5:11" x14ac:dyDescent="0.25">
      <c r="E198" s="14"/>
      <c r="F198" s="17"/>
      <c r="G198" s="17"/>
      <c r="H198" s="18"/>
      <c r="I198" s="19"/>
      <c r="J198" s="17"/>
      <c r="K198" s="18"/>
    </row>
    <row r="199" spans="5:11" x14ac:dyDescent="0.25">
      <c r="E199" s="14"/>
      <c r="F199" s="17"/>
      <c r="G199" s="17"/>
      <c r="H199" s="18"/>
      <c r="I199" s="19"/>
      <c r="J199" s="17"/>
      <c r="K199" s="18"/>
    </row>
    <row r="200" spans="5:11" x14ac:dyDescent="0.25">
      <c r="E200" s="14"/>
      <c r="F200" s="17"/>
      <c r="G200" s="17"/>
      <c r="H200" s="18"/>
      <c r="I200" s="19"/>
      <c r="J200" s="17"/>
      <c r="K200" s="18"/>
    </row>
    <row r="201" spans="5:11" x14ac:dyDescent="0.25">
      <c r="E201" s="14"/>
      <c r="F201" s="17"/>
      <c r="G201" s="17"/>
      <c r="H201" s="18"/>
      <c r="I201" s="19"/>
      <c r="J201" s="17"/>
      <c r="K201" s="18"/>
    </row>
    <row r="202" spans="5:11" x14ac:dyDescent="0.25">
      <c r="E202" s="14"/>
      <c r="F202" s="17"/>
      <c r="G202" s="17"/>
      <c r="H202" s="18"/>
      <c r="I202" s="19"/>
      <c r="J202" s="17"/>
      <c r="K202" s="18"/>
    </row>
    <row r="203" spans="5:11" x14ac:dyDescent="0.25">
      <c r="E203" s="14"/>
      <c r="F203" s="17"/>
      <c r="G203" s="17"/>
      <c r="H203" s="18"/>
      <c r="I203" s="19"/>
      <c r="J203" s="17"/>
      <c r="K203" s="18"/>
    </row>
    <row r="204" spans="5:11" x14ac:dyDescent="0.25">
      <c r="E204" s="14"/>
      <c r="F204" s="17"/>
      <c r="G204" s="17"/>
      <c r="H204" s="18"/>
      <c r="I204" s="19"/>
      <c r="J204" s="17"/>
      <c r="K204" s="18"/>
    </row>
    <row r="205" spans="5:11" x14ac:dyDescent="0.25">
      <c r="E205" s="14"/>
      <c r="F205" s="17"/>
      <c r="G205" s="17"/>
      <c r="H205" s="18"/>
      <c r="I205" s="19"/>
      <c r="J205" s="17"/>
      <c r="K205" s="18"/>
    </row>
    <row r="206" spans="5:11" x14ac:dyDescent="0.25">
      <c r="E206" s="14"/>
      <c r="F206" s="17"/>
      <c r="G206" s="17"/>
      <c r="H206" s="18"/>
      <c r="I206" s="19"/>
      <c r="J206" s="17"/>
      <c r="K206" s="18"/>
    </row>
    <row r="207" spans="5:11" x14ac:dyDescent="0.25">
      <c r="E207" s="14"/>
      <c r="F207" s="17"/>
      <c r="G207" s="17"/>
      <c r="H207" s="18"/>
      <c r="I207" s="19"/>
      <c r="J207" s="17"/>
      <c r="K207" s="18"/>
    </row>
    <row r="208" spans="5:11" x14ac:dyDescent="0.25">
      <c r="E208" s="14"/>
      <c r="F208" s="17"/>
      <c r="G208" s="17"/>
      <c r="H208" s="18"/>
      <c r="I208" s="19"/>
      <c r="J208" s="17"/>
      <c r="K208" s="18"/>
    </row>
    <row r="209" spans="5:11" x14ac:dyDescent="0.25">
      <c r="E209" s="14"/>
      <c r="F209" s="17"/>
      <c r="G209" s="17"/>
      <c r="H209" s="18"/>
      <c r="I209" s="19"/>
      <c r="J209" s="17"/>
      <c r="K209" s="18"/>
    </row>
    <row r="210" spans="5:11" x14ac:dyDescent="0.25">
      <c r="E210" s="14"/>
      <c r="F210" s="17"/>
      <c r="G210" s="17"/>
      <c r="H210" s="18"/>
      <c r="I210" s="19"/>
      <c r="J210" s="17"/>
      <c r="K210" s="18"/>
    </row>
    <row r="211" spans="5:11" x14ac:dyDescent="0.25">
      <c r="E211" s="14"/>
      <c r="F211" s="17"/>
      <c r="G211" s="17"/>
      <c r="H211" s="18"/>
      <c r="I211" s="19"/>
      <c r="J211" s="17"/>
      <c r="K211" s="18"/>
    </row>
    <row r="212" spans="5:11" x14ac:dyDescent="0.25">
      <c r="E212" s="14"/>
      <c r="F212" s="17"/>
      <c r="G212" s="17"/>
      <c r="H212" s="18"/>
      <c r="I212" s="19"/>
      <c r="J212" s="17"/>
      <c r="K212" s="18"/>
    </row>
    <row r="213" spans="5:11" x14ac:dyDescent="0.25">
      <c r="E213" s="14"/>
      <c r="F213" s="17"/>
      <c r="G213" s="17"/>
      <c r="H213" s="18"/>
      <c r="I213" s="19"/>
      <c r="J213" s="17"/>
      <c r="K213" s="18"/>
    </row>
    <row r="214" spans="5:11" x14ac:dyDescent="0.25">
      <c r="E214" s="14"/>
      <c r="F214" s="17"/>
      <c r="G214" s="17"/>
      <c r="H214" s="18"/>
      <c r="I214" s="19"/>
      <c r="J214" s="17"/>
      <c r="K214" s="18"/>
    </row>
    <row r="215" spans="5:11" x14ac:dyDescent="0.25">
      <c r="E215" s="14"/>
      <c r="F215" s="17"/>
      <c r="G215" s="17"/>
      <c r="H215" s="18"/>
      <c r="I215" s="19"/>
      <c r="J215" s="17"/>
      <c r="K215" s="18"/>
    </row>
    <row r="216" spans="5:11" x14ac:dyDescent="0.25">
      <c r="E216" s="14"/>
      <c r="F216" s="17"/>
      <c r="G216" s="17"/>
      <c r="H216" s="18"/>
      <c r="I216" s="19"/>
      <c r="J216" s="17"/>
      <c r="K216" s="18"/>
    </row>
    <row r="217" spans="5:11" x14ac:dyDescent="0.25">
      <c r="E217" s="14"/>
      <c r="F217" s="17"/>
      <c r="G217" s="17"/>
      <c r="H217" s="18"/>
      <c r="I217" s="19"/>
      <c r="J217" s="17"/>
      <c r="K217" s="18"/>
    </row>
    <row r="218" spans="5:11" x14ac:dyDescent="0.25">
      <c r="E218" s="14"/>
      <c r="F218" s="17"/>
      <c r="G218" s="17"/>
      <c r="H218" s="18"/>
      <c r="I218" s="19"/>
      <c r="J218" s="17"/>
      <c r="K218" s="18"/>
    </row>
    <row r="219" spans="5:11" x14ac:dyDescent="0.25">
      <c r="E219" s="14"/>
      <c r="F219" s="17"/>
      <c r="G219" s="17"/>
      <c r="H219" s="18"/>
      <c r="I219" s="19"/>
      <c r="J219" s="17"/>
      <c r="K219" s="18"/>
    </row>
    <row r="220" spans="5:11" x14ac:dyDescent="0.25">
      <c r="E220" s="14"/>
      <c r="F220" s="17"/>
      <c r="G220" s="17"/>
      <c r="H220" s="18"/>
      <c r="I220" s="19"/>
      <c r="J220" s="17"/>
      <c r="K220" s="18"/>
    </row>
    <row r="221" spans="5:11" x14ac:dyDescent="0.25">
      <c r="E221" s="14"/>
      <c r="F221" s="17"/>
      <c r="G221" s="17"/>
      <c r="H221" s="18"/>
      <c r="I221" s="19"/>
      <c r="J221" s="17"/>
      <c r="K221" s="18"/>
    </row>
    <row r="222" spans="5:11" x14ac:dyDescent="0.25">
      <c r="E222" s="14"/>
      <c r="F222" s="17"/>
      <c r="G222" s="17"/>
      <c r="H222" s="18"/>
      <c r="I222" s="19"/>
      <c r="J222" s="17"/>
      <c r="K222" s="18"/>
    </row>
    <row r="223" spans="5:11" x14ac:dyDescent="0.25">
      <c r="E223" s="14"/>
      <c r="F223" s="17"/>
      <c r="G223" s="17"/>
      <c r="H223" s="18"/>
      <c r="I223" s="19"/>
      <c r="J223" s="17"/>
      <c r="K223" s="18"/>
    </row>
    <row r="224" spans="5:11" x14ac:dyDescent="0.25">
      <c r="E224" s="14"/>
      <c r="F224" s="17"/>
      <c r="G224" s="17"/>
      <c r="H224" s="18"/>
      <c r="I224" s="19"/>
      <c r="J224" s="17"/>
      <c r="K224" s="18"/>
    </row>
    <row r="225" spans="5:11" x14ac:dyDescent="0.25">
      <c r="E225" s="14"/>
      <c r="F225" s="17"/>
      <c r="G225" s="17"/>
      <c r="H225" s="18"/>
      <c r="I225" s="19"/>
      <c r="J225" s="17"/>
      <c r="K225" s="18"/>
    </row>
    <row r="226" spans="5:11" x14ac:dyDescent="0.25">
      <c r="E226" s="14"/>
      <c r="F226" s="17"/>
      <c r="G226" s="17"/>
      <c r="H226" s="18"/>
      <c r="I226" s="19"/>
      <c r="J226" s="17"/>
      <c r="K226" s="18"/>
    </row>
    <row r="227" spans="5:11" x14ac:dyDescent="0.25">
      <c r="E227" s="14"/>
      <c r="F227" s="17"/>
      <c r="G227" s="17"/>
      <c r="H227" s="18"/>
      <c r="I227" s="19"/>
      <c r="J227" s="17"/>
      <c r="K227" s="18"/>
    </row>
    <row r="228" spans="5:11" x14ac:dyDescent="0.25">
      <c r="E228" s="14"/>
      <c r="F228" s="17"/>
      <c r="G228" s="17"/>
      <c r="H228" s="18"/>
      <c r="I228" s="19"/>
      <c r="J228" s="17"/>
      <c r="K228" s="18"/>
    </row>
    <row r="229" spans="5:11" x14ac:dyDescent="0.25">
      <c r="E229" s="14"/>
      <c r="F229" s="17"/>
      <c r="G229" s="17"/>
      <c r="H229" s="18"/>
      <c r="I229" s="19"/>
      <c r="J229" s="17"/>
      <c r="K229" s="18"/>
    </row>
    <row r="230" spans="5:11" x14ac:dyDescent="0.25">
      <c r="E230" s="14"/>
      <c r="F230" s="17"/>
      <c r="G230" s="17"/>
      <c r="H230" s="18"/>
      <c r="I230" s="19"/>
      <c r="J230" s="17"/>
      <c r="K230" s="18"/>
    </row>
    <row r="231" spans="5:11" x14ac:dyDescent="0.25">
      <c r="E231" s="14"/>
      <c r="F231" s="17"/>
      <c r="G231" s="17"/>
      <c r="H231" s="18"/>
      <c r="I231" s="19"/>
      <c r="J231" s="17"/>
      <c r="K231" s="18"/>
    </row>
    <row r="232" spans="5:11" x14ac:dyDescent="0.25">
      <c r="E232" s="14"/>
      <c r="F232" s="17"/>
      <c r="G232" s="17"/>
      <c r="H232" s="18"/>
      <c r="I232" s="19"/>
      <c r="J232" s="17"/>
      <c r="K232" s="18"/>
    </row>
    <row r="233" spans="5:11" x14ac:dyDescent="0.25">
      <c r="E233" s="14"/>
      <c r="F233" s="17"/>
      <c r="G233" s="17"/>
      <c r="H233" s="18"/>
      <c r="I233" s="19"/>
      <c r="J233" s="17"/>
      <c r="K233" s="18"/>
    </row>
    <row r="234" spans="5:11" x14ac:dyDescent="0.25">
      <c r="E234" s="14"/>
      <c r="F234" s="17"/>
      <c r="G234" s="17"/>
      <c r="H234" s="18"/>
      <c r="I234" s="19"/>
      <c r="J234" s="17"/>
      <c r="K234" s="18"/>
    </row>
    <row r="235" spans="5:11" x14ac:dyDescent="0.25">
      <c r="E235" s="14"/>
      <c r="F235" s="17"/>
      <c r="G235" s="17"/>
      <c r="H235" s="18"/>
      <c r="I235" s="19"/>
      <c r="J235" s="17"/>
      <c r="K235" s="18"/>
    </row>
    <row r="236" spans="5:11" x14ac:dyDescent="0.25">
      <c r="E236" s="14"/>
      <c r="F236" s="17"/>
      <c r="G236" s="17"/>
      <c r="H236" s="18"/>
      <c r="I236" s="19"/>
      <c r="J236" s="17"/>
      <c r="K236" s="18"/>
    </row>
    <row r="237" spans="5:11" x14ac:dyDescent="0.25">
      <c r="E237" s="14"/>
      <c r="F237" s="17"/>
      <c r="G237" s="17"/>
      <c r="H237" s="18"/>
      <c r="I237" s="19"/>
      <c r="J237" s="17"/>
      <c r="K237" s="18"/>
    </row>
    <row r="238" spans="5:11" x14ac:dyDescent="0.25">
      <c r="E238" s="14"/>
      <c r="F238" s="17"/>
      <c r="G238" s="17"/>
      <c r="H238" s="18"/>
      <c r="I238" s="19"/>
      <c r="J238" s="17"/>
      <c r="K238" s="18"/>
    </row>
    <row r="239" spans="5:11" x14ac:dyDescent="0.25">
      <c r="E239" s="14"/>
      <c r="F239" s="17"/>
      <c r="G239" s="17"/>
      <c r="H239" s="18"/>
      <c r="I239" s="19"/>
      <c r="J239" s="17"/>
      <c r="K239" s="18"/>
    </row>
    <row r="240" spans="5:11" x14ac:dyDescent="0.25">
      <c r="E240" s="14"/>
      <c r="F240" s="17"/>
      <c r="G240" s="17"/>
      <c r="H240" s="18"/>
      <c r="I240" s="19"/>
      <c r="J240" s="17"/>
      <c r="K240" s="18"/>
    </row>
    <row r="241" spans="5:11" x14ac:dyDescent="0.25">
      <c r="E241" s="14"/>
      <c r="F241" s="17"/>
      <c r="G241" s="17"/>
      <c r="H241" s="18"/>
      <c r="I241" s="19"/>
      <c r="J241" s="17"/>
      <c r="K241" s="18"/>
    </row>
    <row r="242" spans="5:11" x14ac:dyDescent="0.25">
      <c r="E242" s="14"/>
      <c r="F242" s="17"/>
      <c r="G242" s="17"/>
      <c r="H242" s="18"/>
      <c r="I242" s="19"/>
      <c r="J242" s="17"/>
      <c r="K242" s="18"/>
    </row>
    <row r="243" spans="5:11" x14ac:dyDescent="0.25">
      <c r="E243" s="14"/>
      <c r="F243" s="17"/>
      <c r="G243" s="17"/>
      <c r="H243" s="18"/>
      <c r="I243" s="19"/>
      <c r="J243" s="17"/>
      <c r="K243" s="18"/>
    </row>
    <row r="244" spans="5:11" x14ac:dyDescent="0.25">
      <c r="E244" s="14"/>
      <c r="F244" s="17"/>
      <c r="G244" s="17"/>
      <c r="H244" s="18"/>
      <c r="I244" s="19"/>
      <c r="J244" s="17"/>
      <c r="K244" s="18"/>
    </row>
    <row r="245" spans="5:11" x14ac:dyDescent="0.25">
      <c r="E245" s="14"/>
      <c r="F245" s="17"/>
      <c r="G245" s="17"/>
      <c r="H245" s="18"/>
      <c r="I245" s="19"/>
      <c r="J245" s="17"/>
      <c r="K245" s="18"/>
    </row>
    <row r="246" spans="5:11" x14ac:dyDescent="0.25">
      <c r="E246" s="14"/>
      <c r="F246" s="17"/>
      <c r="G246" s="17"/>
      <c r="H246" s="18"/>
      <c r="I246" s="19"/>
      <c r="J246" s="17"/>
      <c r="K246" s="18"/>
    </row>
    <row r="247" spans="5:11" x14ac:dyDescent="0.25">
      <c r="E247" s="14"/>
      <c r="F247" s="17"/>
      <c r="G247" s="17"/>
      <c r="H247" s="18"/>
      <c r="I247" s="19"/>
      <c r="J247" s="17"/>
      <c r="K247" s="18"/>
    </row>
    <row r="248" spans="5:11" x14ac:dyDescent="0.25">
      <c r="E248" s="14"/>
      <c r="F248" s="17"/>
      <c r="G248" s="17"/>
      <c r="H248" s="18"/>
      <c r="I248" s="19"/>
      <c r="J248" s="17"/>
      <c r="K248" s="18"/>
    </row>
    <row r="249" spans="5:11" x14ac:dyDescent="0.25">
      <c r="E249" s="14"/>
      <c r="F249" s="17"/>
      <c r="G249" s="17"/>
      <c r="H249" s="18"/>
      <c r="I249" s="19"/>
      <c r="J249" s="17"/>
      <c r="K249" s="18"/>
    </row>
    <row r="250" spans="5:11" x14ac:dyDescent="0.25">
      <c r="E250" s="14"/>
      <c r="F250" s="17"/>
      <c r="G250" s="17"/>
      <c r="H250" s="18"/>
      <c r="I250" s="19"/>
      <c r="J250" s="17"/>
      <c r="K250" s="18"/>
    </row>
    <row r="251" spans="5:11" x14ac:dyDescent="0.25">
      <c r="E251" s="14"/>
      <c r="F251" s="17"/>
      <c r="G251" s="17"/>
      <c r="H251" s="18"/>
      <c r="I251" s="19"/>
      <c r="J251" s="17"/>
      <c r="K251" s="18"/>
    </row>
    <row r="252" spans="5:11" x14ac:dyDescent="0.25">
      <c r="E252" s="14"/>
      <c r="F252" s="17"/>
      <c r="G252" s="17"/>
      <c r="H252" s="18"/>
      <c r="I252" s="19"/>
      <c r="J252" s="17"/>
      <c r="K252" s="18"/>
    </row>
    <row r="253" spans="5:11" x14ac:dyDescent="0.25">
      <c r="E253" s="14"/>
      <c r="F253" s="17"/>
      <c r="G253" s="17"/>
      <c r="H253" s="18"/>
      <c r="I253" s="19"/>
      <c r="J253" s="17"/>
      <c r="K253" s="18"/>
    </row>
    <row r="254" spans="5:11" x14ac:dyDescent="0.25">
      <c r="E254" s="14"/>
      <c r="F254" s="17"/>
      <c r="G254" s="17"/>
      <c r="H254" s="18"/>
      <c r="I254" s="19"/>
      <c r="J254" s="17"/>
      <c r="K254" s="18"/>
    </row>
    <row r="255" spans="5:11" x14ac:dyDescent="0.25">
      <c r="E255" s="14"/>
      <c r="F255" s="17"/>
      <c r="G255" s="17"/>
      <c r="H255" s="18"/>
      <c r="I255" s="19"/>
      <c r="J255" s="17"/>
      <c r="K255" s="18"/>
    </row>
    <row r="256" spans="5:11" x14ac:dyDescent="0.25">
      <c r="E256" s="14"/>
      <c r="F256" s="17"/>
      <c r="G256" s="17"/>
      <c r="H256" s="18"/>
      <c r="I256" s="19"/>
      <c r="J256" s="17"/>
      <c r="K256" s="18"/>
    </row>
    <row r="257" spans="5:11" x14ac:dyDescent="0.25">
      <c r="E257" s="14"/>
      <c r="F257" s="17"/>
      <c r="G257" s="17"/>
      <c r="H257" s="18"/>
      <c r="I257" s="19"/>
      <c r="J257" s="17"/>
      <c r="K257" s="18"/>
    </row>
    <row r="258" spans="5:11" x14ac:dyDescent="0.25">
      <c r="E258" s="14"/>
      <c r="F258" s="17"/>
      <c r="G258" s="17"/>
      <c r="H258" s="18"/>
      <c r="I258" s="19"/>
      <c r="J258" s="17"/>
      <c r="K258" s="18"/>
    </row>
    <row r="259" spans="5:11" x14ac:dyDescent="0.25">
      <c r="E259" s="14"/>
      <c r="F259" s="17"/>
      <c r="G259" s="17"/>
      <c r="H259" s="18"/>
      <c r="I259" s="19"/>
      <c r="J259" s="17"/>
      <c r="K259" s="18"/>
    </row>
    <row r="260" spans="5:11" x14ac:dyDescent="0.25">
      <c r="E260" s="14"/>
      <c r="F260" s="17"/>
      <c r="G260" s="17"/>
      <c r="H260" s="18"/>
      <c r="I260" s="19"/>
      <c r="J260" s="17"/>
      <c r="K260" s="18"/>
    </row>
    <row r="261" spans="5:11" x14ac:dyDescent="0.25">
      <c r="E261" s="14"/>
      <c r="F261" s="17"/>
      <c r="G261" s="17"/>
      <c r="H261" s="18"/>
      <c r="I261" s="19"/>
      <c r="J261" s="17"/>
      <c r="K261" s="18"/>
    </row>
    <row r="262" spans="5:11" x14ac:dyDescent="0.25">
      <c r="E262" s="14"/>
      <c r="F262" s="17"/>
      <c r="G262" s="17"/>
      <c r="H262" s="18"/>
      <c r="I262" s="19"/>
      <c r="J262" s="17"/>
      <c r="K262" s="18"/>
    </row>
    <row r="263" spans="5:11" x14ac:dyDescent="0.25">
      <c r="E263" s="14"/>
      <c r="F263" s="17"/>
      <c r="G263" s="17"/>
      <c r="H263" s="18"/>
      <c r="I263" s="19"/>
      <c r="J263" s="17"/>
      <c r="K263" s="18"/>
    </row>
    <row r="264" spans="5:11" x14ac:dyDescent="0.25">
      <c r="E264" s="14"/>
      <c r="F264" s="17"/>
      <c r="G264" s="17"/>
      <c r="H264" s="18"/>
      <c r="I264" s="19"/>
      <c r="J264" s="17"/>
      <c r="K264" s="18"/>
    </row>
    <row r="265" spans="5:11" x14ac:dyDescent="0.25">
      <c r="E265" s="14"/>
      <c r="F265" s="17"/>
      <c r="G265" s="17"/>
      <c r="H265" s="18"/>
      <c r="I265" s="19"/>
      <c r="J265" s="17"/>
      <c r="K265" s="18"/>
    </row>
    <row r="266" spans="5:11" x14ac:dyDescent="0.25">
      <c r="E266" s="14"/>
      <c r="F266" s="17"/>
      <c r="G266" s="17"/>
      <c r="H266" s="18"/>
      <c r="I266" s="19"/>
      <c r="J266" s="17"/>
      <c r="K266" s="18"/>
    </row>
    <row r="267" spans="5:11" x14ac:dyDescent="0.25">
      <c r="E267" s="14"/>
      <c r="F267" s="17"/>
      <c r="G267" s="17"/>
      <c r="H267" s="18"/>
      <c r="I267" s="19"/>
      <c r="J267" s="17"/>
      <c r="K267" s="18"/>
    </row>
    <row r="268" spans="5:11" x14ac:dyDescent="0.25">
      <c r="E268" s="14"/>
      <c r="F268" s="17"/>
      <c r="G268" s="17"/>
      <c r="H268" s="18"/>
      <c r="I268" s="19"/>
      <c r="J268" s="17"/>
      <c r="K268" s="18"/>
    </row>
    <row r="269" spans="5:11" x14ac:dyDescent="0.25">
      <c r="E269" s="14"/>
      <c r="F269" s="17"/>
      <c r="G269" s="17"/>
      <c r="H269" s="18"/>
      <c r="I269" s="19"/>
      <c r="J269" s="17"/>
      <c r="K269" s="18"/>
    </row>
    <row r="270" spans="5:11" x14ac:dyDescent="0.25">
      <c r="E270" s="14"/>
      <c r="F270" s="17"/>
      <c r="G270" s="17"/>
      <c r="H270" s="18"/>
      <c r="I270" s="19"/>
      <c r="J270" s="17"/>
      <c r="K270" s="18"/>
    </row>
    <row r="271" spans="5:11" x14ac:dyDescent="0.25">
      <c r="E271" s="14"/>
      <c r="F271" s="17"/>
      <c r="G271" s="17"/>
      <c r="H271" s="18"/>
      <c r="I271" s="19"/>
      <c r="J271" s="17"/>
      <c r="K271" s="18"/>
    </row>
    <row r="272" spans="5:11" x14ac:dyDescent="0.25">
      <c r="E272" s="14"/>
      <c r="F272" s="17"/>
      <c r="G272" s="17"/>
      <c r="H272" s="18"/>
      <c r="I272" s="19"/>
      <c r="J272" s="17"/>
      <c r="K272" s="18"/>
    </row>
    <row r="273" spans="5:11" x14ac:dyDescent="0.25">
      <c r="E273" s="14"/>
      <c r="F273" s="17"/>
      <c r="G273" s="17"/>
      <c r="H273" s="18"/>
      <c r="I273" s="19"/>
      <c r="J273" s="17"/>
      <c r="K273" s="18"/>
    </row>
    <row r="274" spans="5:11" x14ac:dyDescent="0.25">
      <c r="E274" s="14"/>
      <c r="F274" s="17"/>
      <c r="G274" s="17"/>
      <c r="H274" s="18"/>
      <c r="I274" s="19"/>
      <c r="J274" s="17"/>
      <c r="K274" s="18"/>
    </row>
    <row r="275" spans="5:11" x14ac:dyDescent="0.25">
      <c r="E275" s="14"/>
      <c r="F275" s="17"/>
      <c r="G275" s="17"/>
      <c r="H275" s="18"/>
      <c r="I275" s="19"/>
      <c r="J275" s="17"/>
      <c r="K275" s="18"/>
    </row>
    <row r="276" spans="5:11" x14ac:dyDescent="0.25">
      <c r="E276" s="14"/>
      <c r="F276" s="17"/>
      <c r="G276" s="17"/>
      <c r="H276" s="18"/>
      <c r="I276" s="19"/>
      <c r="J276" s="17"/>
      <c r="K276" s="18"/>
    </row>
    <row r="277" spans="5:11" x14ac:dyDescent="0.25">
      <c r="E277" s="14"/>
      <c r="F277" s="17"/>
      <c r="G277" s="17"/>
      <c r="H277" s="18"/>
      <c r="I277" s="19"/>
      <c r="J277" s="17"/>
      <c r="K277" s="18"/>
    </row>
    <row r="278" spans="5:11" x14ac:dyDescent="0.25">
      <c r="E278" s="14"/>
      <c r="F278" s="17"/>
      <c r="G278" s="17"/>
      <c r="H278" s="18"/>
      <c r="I278" s="19"/>
      <c r="J278" s="17"/>
      <c r="K278" s="18"/>
    </row>
    <row r="279" spans="5:11" x14ac:dyDescent="0.25">
      <c r="E279" s="14"/>
      <c r="F279" s="17"/>
      <c r="G279" s="17"/>
      <c r="H279" s="18"/>
      <c r="I279" s="19"/>
      <c r="J279" s="17"/>
      <c r="K279" s="18"/>
    </row>
    <row r="280" spans="5:11" x14ac:dyDescent="0.25">
      <c r="E280" s="14"/>
      <c r="F280" s="17"/>
      <c r="G280" s="17"/>
      <c r="H280" s="18"/>
      <c r="I280" s="19"/>
      <c r="J280" s="17"/>
      <c r="K280" s="18"/>
    </row>
    <row r="281" spans="5:11" x14ac:dyDescent="0.25">
      <c r="E281" s="14"/>
      <c r="F281" s="17"/>
      <c r="G281" s="17"/>
      <c r="H281" s="18"/>
      <c r="I281" s="19"/>
      <c r="J281" s="17"/>
      <c r="K281" s="18"/>
    </row>
    <row r="282" spans="5:11" x14ac:dyDescent="0.25">
      <c r="E282" s="14"/>
      <c r="F282" s="17"/>
      <c r="G282" s="17"/>
      <c r="H282" s="18"/>
      <c r="I282" s="19"/>
      <c r="J282" s="17"/>
      <c r="K282" s="18"/>
    </row>
    <row r="283" spans="5:11" x14ac:dyDescent="0.25">
      <c r="E283" s="14"/>
      <c r="F283" s="17"/>
      <c r="G283" s="17"/>
      <c r="H283" s="18"/>
      <c r="I283" s="19"/>
      <c r="J283" s="17"/>
      <c r="K283" s="18"/>
    </row>
    <row r="284" spans="5:11" x14ac:dyDescent="0.25">
      <c r="E284" s="14"/>
      <c r="F284" s="17"/>
      <c r="G284" s="17"/>
      <c r="H284" s="18"/>
      <c r="I284" s="19"/>
      <c r="J284" s="17"/>
      <c r="K284" s="18"/>
    </row>
    <row r="285" spans="5:11" x14ac:dyDescent="0.25">
      <c r="E285" s="14"/>
      <c r="F285" s="17"/>
      <c r="G285" s="17"/>
      <c r="H285" s="18"/>
      <c r="I285" s="19"/>
      <c r="J285" s="17"/>
      <c r="K285" s="18"/>
    </row>
    <row r="286" spans="5:11" x14ac:dyDescent="0.25">
      <c r="E286" s="14"/>
      <c r="F286" s="17"/>
      <c r="G286" s="17"/>
      <c r="H286" s="18"/>
      <c r="I286" s="19"/>
      <c r="J286" s="17"/>
      <c r="K286" s="18"/>
    </row>
    <row r="287" spans="5:11" x14ac:dyDescent="0.25">
      <c r="E287" s="14"/>
      <c r="F287" s="17"/>
      <c r="G287" s="17"/>
      <c r="H287" s="18"/>
      <c r="I287" s="19"/>
      <c r="J287" s="17"/>
      <c r="K287" s="18"/>
    </row>
    <row r="288" spans="5:11" x14ac:dyDescent="0.25">
      <c r="E288" s="14"/>
      <c r="F288" s="17"/>
      <c r="G288" s="17"/>
      <c r="H288" s="18"/>
      <c r="I288" s="19"/>
      <c r="J288" s="17"/>
      <c r="K288" s="18"/>
    </row>
    <row r="289" spans="5:11" x14ac:dyDescent="0.25">
      <c r="E289" s="14"/>
      <c r="F289" s="17"/>
      <c r="G289" s="17"/>
      <c r="H289" s="18"/>
      <c r="I289" s="19"/>
      <c r="J289" s="17"/>
      <c r="K289" s="18"/>
    </row>
  </sheetData>
  <protectedRanges>
    <protectedRange sqref="C9:C157" name="Range1"/>
    <protectedRange sqref="E9:E157" name="Range2"/>
    <protectedRange sqref="G9:G157" name="Range3"/>
    <protectedRange sqref="I9:I157" name="Range4"/>
  </protectedRanges>
  <mergeCells count="12">
    <mergeCell ref="A177:B177"/>
    <mergeCell ref="A181:B181"/>
    <mergeCell ref="A183:B183"/>
    <mergeCell ref="A184:B184"/>
    <mergeCell ref="A185:B185"/>
    <mergeCell ref="C6:F6"/>
    <mergeCell ref="G6:J6"/>
    <mergeCell ref="A1:K1"/>
    <mergeCell ref="A2:K2"/>
    <mergeCell ref="A3:K3"/>
    <mergeCell ref="A4:K4"/>
    <mergeCell ref="A5:K5"/>
  </mergeCells>
  <pageMargins left="0.7" right="0.7" top="0.75" bottom="0.75" header="0.3" footer="0.3"/>
  <pageSetup scale="67" fitToHeight="0" orientation="landscape" r:id="rId1"/>
  <rowBreaks count="5" manualBreakCount="5">
    <brk id="30" max="16383" man="1"/>
    <brk id="63" max="16383" man="1"/>
    <brk id="98" max="16383" man="1"/>
    <brk id="131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7" ma:contentTypeDescription="Create a new document." ma:contentTypeScope="" ma:versionID="a0bd39e28861441306ebcfab50523197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b7c881a61730296b56349342131acf94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  <SharedWithUsers xmlns="02de2bca-5e55-47f9-9350-25620251b9c6">
      <UserInfo>
        <DisplayName>Hjermstad, Andrew (he/him/his)</DisplayName>
        <AccountId>204</AccountId>
        <AccountType/>
      </UserInfo>
      <UserInfo>
        <DisplayName>TenEyck, Justice (he/him/his)</DisplayName>
        <AccountId>178</AccountId>
        <AccountType/>
      </UserInfo>
      <UserInfo>
        <DisplayName>Rusk, Peter (he/him/his)</DisplayName>
        <AccountId>306</AccountId>
        <AccountType/>
      </UserInfo>
      <UserInfo>
        <DisplayName>Mulligan, Jason</DisplayName>
        <AccountId>327</AccountId>
        <AccountType/>
      </UserInfo>
      <UserInfo>
        <DisplayName>Jimenez Juarez, Vanessa (she/her/hers)</DisplayName>
        <AccountId>307</AccountId>
        <AccountType/>
      </UserInfo>
      <UserInfo>
        <DisplayName>Jackson-Smith, Ezra (he/him/his)</DisplayName>
        <AccountId>250</AccountId>
        <AccountType/>
      </UserInfo>
      <UserInfo>
        <DisplayName>Stone, Barbara</DisplayName>
        <AccountId>203</AccountId>
        <AccountType/>
      </UserInfo>
      <UserInfo>
        <DisplayName>Narabrook, Jeff</DisplayName>
        <AccountId>32</AccountId>
        <AccountType/>
      </UserInfo>
      <UserInfo>
        <DisplayName>Piehl, Charles</DisplayName>
        <AccountId>162</AccountId>
        <AccountType/>
      </UserInfo>
      <UserInfo>
        <DisplayName>Rasheed, Haroon (he/him/his)</DisplayName>
        <AccountId>274</AccountId>
        <AccountType/>
      </UserInfo>
    </SharedWithUsers>
    <Date xmlns="f9f18cd5-0d1f-447c-8290-f6fdb6439a3d" xsi:nil="true"/>
  </documentManagement>
</p:properties>
</file>

<file path=customXml/itemProps1.xml><?xml version="1.0" encoding="utf-8"?>
<ds:datastoreItem xmlns:ds="http://schemas.openxmlformats.org/officeDocument/2006/customXml" ds:itemID="{B0095056-018E-4BB1-8E25-6DAA35F8C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440154-E1B1-4C6A-903D-6210F4695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4D1FB-8EEA-4A9C-AF22-67AD05B90A5D}">
  <ds:schemaRefs>
    <ds:schemaRef ds:uri="http://purl.org/dc/terms/"/>
    <ds:schemaRef ds:uri="02de2bca-5e55-47f9-9350-25620251b9c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f71c162-002a-4b7f-9de1-2c50dd64952b"/>
    <ds:schemaRef ds:uri="http://schemas.microsoft.com/office/2006/metadata/properties"/>
    <ds:schemaRef ds:uri="f9f18cd5-0d1f-447c-8290-f6fdb6439a3d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Election Stats - 2024 General</vt:lpstr>
      <vt:lpstr>'Election Stats - 2024 General'!Print_Area</vt:lpstr>
      <vt:lpstr>'Election Stats - 2024 General'!Print_Titles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 of Minneapolis</dc:creator>
  <cp:keywords/>
  <dc:description/>
  <cp:lastModifiedBy>Grossman, Aaron</cp:lastModifiedBy>
  <cp:revision/>
  <cp:lastPrinted>2024-11-12T20:34:53Z</cp:lastPrinted>
  <dcterms:created xsi:type="dcterms:W3CDTF">2024-02-15T17:01:49Z</dcterms:created>
  <dcterms:modified xsi:type="dcterms:W3CDTF">2024-11-12T22:30:15Z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