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neapolismngov.sharepoint.com/teams/s00027/Shared Documents/Statistics/2024/03.05.24 PNP/"/>
    </mc:Choice>
  </mc:AlternateContent>
  <xr:revisionPtr revIDLastSave="882" documentId="11_926765AD13F2759605C8F7D6145DFFA04A2035C9" xr6:coauthVersionLast="47" xr6:coauthVersionMax="47" xr10:uidLastSave="{8E768190-ED21-423A-95D5-8CE243871E3F}"/>
  <bookViews>
    <workbookView xWindow="-120" yWindow="-120" windowWidth="29040" windowHeight="15840" xr2:uid="{00000000-000D-0000-FFFF-FFFF00000000}"/>
  </bookViews>
  <sheets>
    <sheet name="Election Stats - 2024 PNP" sheetId="1" r:id="rId1"/>
  </sheets>
  <definedNames>
    <definedName name="_xlnm._FilterDatabase" localSheetId="0" hidden="1">'Election Stats - 2024 PNP'!$A$1:$N$158</definedName>
    <definedName name="_xlnm.Print_Titles" localSheetId="0">'Election Stats - 2024 PNP'!$1:$7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14" i="1"/>
  <c r="E185" i="1"/>
  <c r="F55" i="1"/>
  <c r="F184" i="1"/>
  <c r="F183" i="1"/>
  <c r="F182" i="1"/>
  <c r="F181" i="1"/>
  <c r="F180" i="1"/>
  <c r="F179" i="1"/>
  <c r="F178" i="1"/>
  <c r="K158" i="1"/>
  <c r="K173" i="1" s="1"/>
  <c r="I158" i="1"/>
  <c r="G158" i="1"/>
  <c r="G173" i="1" s="1"/>
  <c r="E158" i="1"/>
  <c r="E173" i="1" s="1"/>
  <c r="D158" i="1"/>
  <c r="D173" i="1" s="1"/>
  <c r="L157" i="1"/>
  <c r="J157" i="1"/>
  <c r="H157" i="1"/>
  <c r="F157" i="1"/>
  <c r="L156" i="1"/>
  <c r="J156" i="1" s="1"/>
  <c r="H156" i="1"/>
  <c r="F156" i="1"/>
  <c r="L155" i="1"/>
  <c r="J155" i="1"/>
  <c r="H155" i="1"/>
  <c r="F155" i="1"/>
  <c r="L154" i="1"/>
  <c r="J154" i="1"/>
  <c r="H154" i="1"/>
  <c r="F154" i="1"/>
  <c r="L153" i="1"/>
  <c r="J153" i="1" s="1"/>
  <c r="H153" i="1"/>
  <c r="F153" i="1"/>
  <c r="L152" i="1"/>
  <c r="J152" i="1"/>
  <c r="H152" i="1"/>
  <c r="F152" i="1"/>
  <c r="L151" i="1"/>
  <c r="J151" i="1"/>
  <c r="H151" i="1"/>
  <c r="F151" i="1"/>
  <c r="L150" i="1"/>
  <c r="J150" i="1" s="1"/>
  <c r="H150" i="1"/>
  <c r="F150" i="1"/>
  <c r="L149" i="1"/>
  <c r="J149" i="1"/>
  <c r="H149" i="1"/>
  <c r="F149" i="1"/>
  <c r="L148" i="1"/>
  <c r="J148" i="1"/>
  <c r="H148" i="1"/>
  <c r="F148" i="1"/>
  <c r="L147" i="1"/>
  <c r="J147" i="1" s="1"/>
  <c r="H147" i="1"/>
  <c r="F147" i="1"/>
  <c r="L146" i="1"/>
  <c r="J146" i="1"/>
  <c r="H146" i="1"/>
  <c r="F146" i="1"/>
  <c r="L145" i="1"/>
  <c r="J145" i="1"/>
  <c r="H145" i="1"/>
  <c r="F145" i="1"/>
  <c r="K144" i="1"/>
  <c r="K172" i="1" s="1"/>
  <c r="I144" i="1"/>
  <c r="G144" i="1"/>
  <c r="G172" i="1" s="1"/>
  <c r="E144" i="1"/>
  <c r="E172" i="1" s="1"/>
  <c r="D144" i="1"/>
  <c r="D172" i="1" s="1"/>
  <c r="L143" i="1"/>
  <c r="J143" i="1" s="1"/>
  <c r="H143" i="1"/>
  <c r="F143" i="1"/>
  <c r="L142" i="1"/>
  <c r="J142" i="1"/>
  <c r="H142" i="1"/>
  <c r="F142" i="1"/>
  <c r="L141" i="1"/>
  <c r="J141" i="1"/>
  <c r="H141" i="1"/>
  <c r="F141" i="1"/>
  <c r="L140" i="1"/>
  <c r="J140" i="1"/>
  <c r="H140" i="1"/>
  <c r="F140" i="1"/>
  <c r="L139" i="1"/>
  <c r="J139" i="1"/>
  <c r="H139" i="1"/>
  <c r="F139" i="1"/>
  <c r="L138" i="1"/>
  <c r="J138" i="1"/>
  <c r="H138" i="1"/>
  <c r="F138" i="1"/>
  <c r="L137" i="1"/>
  <c r="J137" i="1"/>
  <c r="H137" i="1"/>
  <c r="F137" i="1"/>
  <c r="L136" i="1"/>
  <c r="J136" i="1"/>
  <c r="H136" i="1"/>
  <c r="F136" i="1"/>
  <c r="L135" i="1"/>
  <c r="J135" i="1"/>
  <c r="H135" i="1"/>
  <c r="F135" i="1"/>
  <c r="L134" i="1"/>
  <c r="J134" i="1"/>
  <c r="H134" i="1"/>
  <c r="F134" i="1"/>
  <c r="L133" i="1"/>
  <c r="J133" i="1"/>
  <c r="H133" i="1"/>
  <c r="F133" i="1"/>
  <c r="L132" i="1"/>
  <c r="J132" i="1"/>
  <c r="H132" i="1"/>
  <c r="F132" i="1"/>
  <c r="K131" i="1"/>
  <c r="K171" i="1" s="1"/>
  <c r="I131" i="1"/>
  <c r="G131" i="1"/>
  <c r="G171" i="1" s="1"/>
  <c r="E131" i="1"/>
  <c r="E171" i="1" s="1"/>
  <c r="D131" i="1"/>
  <c r="D171" i="1" s="1"/>
  <c r="L130" i="1"/>
  <c r="J130" i="1"/>
  <c r="H130" i="1"/>
  <c r="F130" i="1"/>
  <c r="L129" i="1"/>
  <c r="J129" i="1" s="1"/>
  <c r="H129" i="1"/>
  <c r="F129" i="1"/>
  <c r="L128" i="1"/>
  <c r="J128" i="1"/>
  <c r="H128" i="1"/>
  <c r="F128" i="1"/>
  <c r="L127" i="1"/>
  <c r="J127" i="1"/>
  <c r="H127" i="1"/>
  <c r="F127" i="1"/>
  <c r="L126" i="1"/>
  <c r="J126" i="1" s="1"/>
  <c r="H126" i="1"/>
  <c r="F126" i="1"/>
  <c r="L125" i="1"/>
  <c r="J125" i="1"/>
  <c r="H125" i="1"/>
  <c r="F125" i="1"/>
  <c r="L124" i="1"/>
  <c r="J124" i="1"/>
  <c r="H124" i="1"/>
  <c r="F124" i="1"/>
  <c r="L123" i="1"/>
  <c r="J123" i="1" s="1"/>
  <c r="H123" i="1"/>
  <c r="F123" i="1"/>
  <c r="L122" i="1"/>
  <c r="J122" i="1"/>
  <c r="H122" i="1"/>
  <c r="F122" i="1"/>
  <c r="L121" i="1"/>
  <c r="J121" i="1"/>
  <c r="H121" i="1"/>
  <c r="F121" i="1"/>
  <c r="L120" i="1"/>
  <c r="J120" i="1" s="1"/>
  <c r="H120" i="1"/>
  <c r="F120" i="1"/>
  <c r="L119" i="1"/>
  <c r="J119" i="1"/>
  <c r="H119" i="1"/>
  <c r="F119" i="1"/>
  <c r="K118" i="1"/>
  <c r="K170" i="1" s="1"/>
  <c r="I118" i="1"/>
  <c r="G118" i="1"/>
  <c r="G170" i="1" s="1"/>
  <c r="E118" i="1"/>
  <c r="E170" i="1" s="1"/>
  <c r="D118" i="1"/>
  <c r="D170" i="1" s="1"/>
  <c r="L117" i="1"/>
  <c r="J117" i="1" s="1"/>
  <c r="H117" i="1"/>
  <c r="F117" i="1"/>
  <c r="L116" i="1"/>
  <c r="J116" i="1"/>
  <c r="H116" i="1"/>
  <c r="F116" i="1"/>
  <c r="L115" i="1"/>
  <c r="J115" i="1" s="1"/>
  <c r="H115" i="1"/>
  <c r="F115" i="1"/>
  <c r="L114" i="1"/>
  <c r="J114" i="1"/>
  <c r="H114" i="1"/>
  <c r="F114" i="1"/>
  <c r="L113" i="1"/>
  <c r="J113" i="1"/>
  <c r="H113" i="1"/>
  <c r="F113" i="1"/>
  <c r="L112" i="1"/>
  <c r="J112" i="1" s="1"/>
  <c r="H112" i="1"/>
  <c r="F112" i="1"/>
  <c r="L111" i="1"/>
  <c r="J111" i="1"/>
  <c r="H111" i="1"/>
  <c r="F111" i="1"/>
  <c r="L110" i="1"/>
  <c r="J110" i="1"/>
  <c r="H110" i="1"/>
  <c r="F110" i="1"/>
  <c r="L109" i="1"/>
  <c r="J109" i="1" s="1"/>
  <c r="H109" i="1"/>
  <c r="F109" i="1"/>
  <c r="K108" i="1"/>
  <c r="K169" i="1" s="1"/>
  <c r="I108" i="1"/>
  <c r="G108" i="1"/>
  <c r="G169" i="1" s="1"/>
  <c r="E108" i="1"/>
  <c r="E169" i="1" s="1"/>
  <c r="D108" i="1"/>
  <c r="D169" i="1" s="1"/>
  <c r="L107" i="1"/>
  <c r="J107" i="1"/>
  <c r="H107" i="1"/>
  <c r="F107" i="1"/>
  <c r="L106" i="1"/>
  <c r="J106" i="1" s="1"/>
  <c r="H106" i="1"/>
  <c r="F106" i="1"/>
  <c r="L105" i="1"/>
  <c r="J105" i="1"/>
  <c r="H105" i="1"/>
  <c r="F105" i="1"/>
  <c r="L104" i="1"/>
  <c r="J104" i="1"/>
  <c r="H104" i="1"/>
  <c r="F104" i="1"/>
  <c r="L103" i="1"/>
  <c r="J103" i="1" s="1"/>
  <c r="H103" i="1"/>
  <c r="F103" i="1"/>
  <c r="L102" i="1"/>
  <c r="J102" i="1"/>
  <c r="H102" i="1"/>
  <c r="F102" i="1"/>
  <c r="L101" i="1"/>
  <c r="J101" i="1"/>
  <c r="H101" i="1"/>
  <c r="F101" i="1"/>
  <c r="L100" i="1"/>
  <c r="J100" i="1" s="1"/>
  <c r="H100" i="1"/>
  <c r="F100" i="1"/>
  <c r="L99" i="1"/>
  <c r="J99" i="1"/>
  <c r="H99" i="1"/>
  <c r="F99" i="1"/>
  <c r="K98" i="1"/>
  <c r="K168" i="1" s="1"/>
  <c r="I98" i="1"/>
  <c r="G98" i="1"/>
  <c r="G168" i="1" s="1"/>
  <c r="E98" i="1"/>
  <c r="E168" i="1" s="1"/>
  <c r="D98" i="1"/>
  <c r="D168" i="1" s="1"/>
  <c r="L97" i="1"/>
  <c r="J97" i="1"/>
  <c r="H97" i="1"/>
  <c r="F97" i="1"/>
  <c r="L96" i="1"/>
  <c r="J96" i="1"/>
  <c r="H96" i="1"/>
  <c r="F96" i="1"/>
  <c r="L95" i="1"/>
  <c r="J95" i="1"/>
  <c r="H95" i="1"/>
  <c r="F95" i="1"/>
  <c r="L94" i="1"/>
  <c r="J94" i="1"/>
  <c r="H94" i="1"/>
  <c r="F94" i="1"/>
  <c r="L93" i="1"/>
  <c r="J93" i="1"/>
  <c r="H93" i="1"/>
  <c r="F93" i="1"/>
  <c r="L92" i="1"/>
  <c r="J92" i="1"/>
  <c r="H92" i="1"/>
  <c r="F92" i="1"/>
  <c r="L91" i="1"/>
  <c r="J91" i="1"/>
  <c r="H91" i="1"/>
  <c r="F91" i="1"/>
  <c r="L90" i="1"/>
  <c r="J90" i="1"/>
  <c r="H90" i="1"/>
  <c r="F90" i="1"/>
  <c r="L89" i="1"/>
  <c r="J89" i="1"/>
  <c r="H89" i="1"/>
  <c r="F89" i="1"/>
  <c r="L88" i="1"/>
  <c r="J88" i="1"/>
  <c r="H88" i="1"/>
  <c r="F88" i="1"/>
  <c r="L87" i="1"/>
  <c r="J87" i="1"/>
  <c r="H87" i="1"/>
  <c r="F87" i="1"/>
  <c r="K86" i="1"/>
  <c r="K167" i="1" s="1"/>
  <c r="I86" i="1"/>
  <c r="G86" i="1"/>
  <c r="G167" i="1" s="1"/>
  <c r="E86" i="1"/>
  <c r="E167" i="1" s="1"/>
  <c r="D86" i="1"/>
  <c r="D167" i="1" s="1"/>
  <c r="L85" i="1"/>
  <c r="J85" i="1" s="1"/>
  <c r="H85" i="1"/>
  <c r="F85" i="1"/>
  <c r="L84" i="1"/>
  <c r="J84" i="1"/>
  <c r="H84" i="1"/>
  <c r="F84" i="1"/>
  <c r="L83" i="1"/>
  <c r="J83" i="1"/>
  <c r="H83" i="1"/>
  <c r="F83" i="1"/>
  <c r="L82" i="1"/>
  <c r="J82" i="1" s="1"/>
  <c r="H82" i="1"/>
  <c r="F82" i="1"/>
  <c r="L81" i="1"/>
  <c r="J81" i="1"/>
  <c r="H81" i="1"/>
  <c r="F81" i="1"/>
  <c r="L80" i="1"/>
  <c r="J80" i="1"/>
  <c r="H80" i="1"/>
  <c r="F80" i="1"/>
  <c r="L79" i="1"/>
  <c r="J79" i="1" s="1"/>
  <c r="H79" i="1"/>
  <c r="F79" i="1"/>
  <c r="L78" i="1"/>
  <c r="J78" i="1"/>
  <c r="H78" i="1"/>
  <c r="F78" i="1"/>
  <c r="L77" i="1"/>
  <c r="J77" i="1"/>
  <c r="H77" i="1"/>
  <c r="F77" i="1"/>
  <c r="L76" i="1"/>
  <c r="J76" i="1" s="1"/>
  <c r="H76" i="1"/>
  <c r="F76" i="1"/>
  <c r="L75" i="1"/>
  <c r="J75" i="1"/>
  <c r="H75" i="1"/>
  <c r="F75" i="1"/>
  <c r="L74" i="1"/>
  <c r="J74" i="1"/>
  <c r="H74" i="1"/>
  <c r="F74" i="1"/>
  <c r="K73" i="1"/>
  <c r="K166" i="1" s="1"/>
  <c r="I73" i="1"/>
  <c r="G73" i="1"/>
  <c r="G166" i="1" s="1"/>
  <c r="E73" i="1"/>
  <c r="E166" i="1" s="1"/>
  <c r="D73" i="1"/>
  <c r="D166" i="1" s="1"/>
  <c r="L72" i="1"/>
  <c r="J72" i="1"/>
  <c r="H72" i="1"/>
  <c r="F72" i="1"/>
  <c r="L71" i="1"/>
  <c r="J71" i="1" s="1"/>
  <c r="H71" i="1"/>
  <c r="F71" i="1"/>
  <c r="L70" i="1"/>
  <c r="J70" i="1"/>
  <c r="H70" i="1"/>
  <c r="F70" i="1"/>
  <c r="L69" i="1"/>
  <c r="J69" i="1"/>
  <c r="H69" i="1"/>
  <c r="F69" i="1"/>
  <c r="L68" i="1"/>
  <c r="J68" i="1" s="1"/>
  <c r="H68" i="1"/>
  <c r="F68" i="1"/>
  <c r="L67" i="1"/>
  <c r="J67" i="1"/>
  <c r="H67" i="1"/>
  <c r="F67" i="1"/>
  <c r="L66" i="1"/>
  <c r="J66" i="1"/>
  <c r="H66" i="1"/>
  <c r="F66" i="1"/>
  <c r="L65" i="1"/>
  <c r="J65" i="1" s="1"/>
  <c r="H65" i="1"/>
  <c r="F65" i="1"/>
  <c r="L64" i="1"/>
  <c r="J64" i="1"/>
  <c r="H64" i="1"/>
  <c r="F64" i="1"/>
  <c r="K63" i="1"/>
  <c r="K165" i="1" s="1"/>
  <c r="I63" i="1"/>
  <c r="G63" i="1"/>
  <c r="G165" i="1" s="1"/>
  <c r="E63" i="1"/>
  <c r="E165" i="1" s="1"/>
  <c r="D63" i="1"/>
  <c r="D165" i="1" s="1"/>
  <c r="L62" i="1"/>
  <c r="J62" i="1"/>
  <c r="H62" i="1"/>
  <c r="F62" i="1"/>
  <c r="L61" i="1"/>
  <c r="J61" i="1"/>
  <c r="H61" i="1"/>
  <c r="F61" i="1"/>
  <c r="L60" i="1"/>
  <c r="J60" i="1"/>
  <c r="H60" i="1"/>
  <c r="F60" i="1"/>
  <c r="L59" i="1"/>
  <c r="J59" i="1"/>
  <c r="H59" i="1"/>
  <c r="F59" i="1"/>
  <c r="L58" i="1"/>
  <c r="J58" i="1"/>
  <c r="H58" i="1"/>
  <c r="F58" i="1"/>
  <c r="L57" i="1"/>
  <c r="J57" i="1"/>
  <c r="H57" i="1"/>
  <c r="F57" i="1"/>
  <c r="L56" i="1"/>
  <c r="J56" i="1"/>
  <c r="H56" i="1"/>
  <c r="F56" i="1"/>
  <c r="L55" i="1"/>
  <c r="J55" i="1"/>
  <c r="H55" i="1"/>
  <c r="L54" i="1"/>
  <c r="J54" i="1"/>
  <c r="H54" i="1"/>
  <c r="F54" i="1"/>
  <c r="K53" i="1"/>
  <c r="K164" i="1" s="1"/>
  <c r="I53" i="1"/>
  <c r="G53" i="1"/>
  <c r="G164" i="1" s="1"/>
  <c r="E53" i="1"/>
  <c r="E164" i="1" s="1"/>
  <c r="D53" i="1"/>
  <c r="D164" i="1" s="1"/>
  <c r="L52" i="1"/>
  <c r="J52" i="1"/>
  <c r="H52" i="1"/>
  <c r="F52" i="1"/>
  <c r="L51" i="1"/>
  <c r="J51" i="1"/>
  <c r="H51" i="1"/>
  <c r="F51" i="1"/>
  <c r="L50" i="1"/>
  <c r="J50" i="1"/>
  <c r="H50" i="1"/>
  <c r="F50" i="1"/>
  <c r="L49" i="1"/>
  <c r="J49" i="1"/>
  <c r="H49" i="1"/>
  <c r="F49" i="1"/>
  <c r="L48" i="1"/>
  <c r="J48" i="1"/>
  <c r="H48" i="1"/>
  <c r="F48" i="1"/>
  <c r="L47" i="1"/>
  <c r="J47" i="1"/>
  <c r="H47" i="1"/>
  <c r="F47" i="1"/>
  <c r="L46" i="1"/>
  <c r="J46" i="1"/>
  <c r="H46" i="1"/>
  <c r="F46" i="1"/>
  <c r="L45" i="1"/>
  <c r="J45" i="1"/>
  <c r="H45" i="1"/>
  <c r="F45" i="1"/>
  <c r="L44" i="1"/>
  <c r="J44" i="1"/>
  <c r="H44" i="1"/>
  <c r="F44" i="1"/>
  <c r="K43" i="1"/>
  <c r="K163" i="1" s="1"/>
  <c r="I43" i="1"/>
  <c r="G43" i="1"/>
  <c r="G163" i="1" s="1"/>
  <c r="E43" i="1"/>
  <c r="E163" i="1" s="1"/>
  <c r="D43" i="1"/>
  <c r="D163" i="1" s="1"/>
  <c r="L42" i="1"/>
  <c r="J42" i="1"/>
  <c r="H42" i="1"/>
  <c r="F42" i="1"/>
  <c r="L41" i="1"/>
  <c r="J41" i="1" s="1"/>
  <c r="H41" i="1"/>
  <c r="F41" i="1"/>
  <c r="L40" i="1"/>
  <c r="J40" i="1"/>
  <c r="H40" i="1"/>
  <c r="F40" i="1"/>
  <c r="L39" i="1"/>
  <c r="J39" i="1"/>
  <c r="H39" i="1"/>
  <c r="F39" i="1"/>
  <c r="L38" i="1"/>
  <c r="J38" i="1" s="1"/>
  <c r="H38" i="1"/>
  <c r="F38" i="1"/>
  <c r="L37" i="1"/>
  <c r="J37" i="1"/>
  <c r="H37" i="1"/>
  <c r="F37" i="1"/>
  <c r="L36" i="1"/>
  <c r="J36" i="1"/>
  <c r="H36" i="1"/>
  <c r="F36" i="1"/>
  <c r="L35" i="1"/>
  <c r="J35" i="1" s="1"/>
  <c r="H35" i="1"/>
  <c r="F35" i="1"/>
  <c r="L34" i="1"/>
  <c r="J34" i="1"/>
  <c r="H34" i="1"/>
  <c r="F34" i="1"/>
  <c r="L33" i="1"/>
  <c r="J33" i="1"/>
  <c r="H33" i="1"/>
  <c r="F33" i="1"/>
  <c r="L32" i="1"/>
  <c r="J32" i="1" s="1"/>
  <c r="H32" i="1"/>
  <c r="F32" i="1"/>
  <c r="L31" i="1"/>
  <c r="J31" i="1"/>
  <c r="H31" i="1"/>
  <c r="F31" i="1"/>
  <c r="K30" i="1"/>
  <c r="K162" i="1" s="1"/>
  <c r="I30" i="1"/>
  <c r="I8" i="1" s="1"/>
  <c r="G30" i="1"/>
  <c r="G162" i="1" s="1"/>
  <c r="E30" i="1"/>
  <c r="E162" i="1" s="1"/>
  <c r="D30" i="1"/>
  <c r="D162" i="1" s="1"/>
  <c r="L29" i="1"/>
  <c r="J29" i="1" s="1"/>
  <c r="H29" i="1"/>
  <c r="F29" i="1"/>
  <c r="L28" i="1"/>
  <c r="J28" i="1"/>
  <c r="H28" i="1"/>
  <c r="F28" i="1"/>
  <c r="L27" i="1"/>
  <c r="J27" i="1"/>
  <c r="H27" i="1"/>
  <c r="F27" i="1"/>
  <c r="L26" i="1"/>
  <c r="J26" i="1" s="1"/>
  <c r="H26" i="1"/>
  <c r="F26" i="1"/>
  <c r="L25" i="1"/>
  <c r="J25" i="1"/>
  <c r="H25" i="1"/>
  <c r="F25" i="1"/>
  <c r="L24" i="1"/>
  <c r="J24" i="1"/>
  <c r="H24" i="1"/>
  <c r="F24" i="1"/>
  <c r="L23" i="1"/>
  <c r="J23" i="1" s="1"/>
  <c r="H23" i="1"/>
  <c r="F23" i="1"/>
  <c r="L22" i="1"/>
  <c r="J22" i="1"/>
  <c r="H22" i="1"/>
  <c r="F22" i="1"/>
  <c r="L21" i="1"/>
  <c r="J21" i="1"/>
  <c r="H21" i="1"/>
  <c r="F21" i="1"/>
  <c r="K20" i="1"/>
  <c r="K161" i="1" s="1"/>
  <c r="I20" i="1"/>
  <c r="G20" i="1"/>
  <c r="G161" i="1" s="1"/>
  <c r="E20" i="1"/>
  <c r="E161" i="1" s="1"/>
  <c r="D20" i="1"/>
  <c r="D161" i="1" s="1"/>
  <c r="L19" i="1"/>
  <c r="J19" i="1"/>
  <c r="H19" i="1"/>
  <c r="F19" i="1"/>
  <c r="L18" i="1"/>
  <c r="J18" i="1" s="1"/>
  <c r="H18" i="1"/>
  <c r="F18" i="1"/>
  <c r="L17" i="1"/>
  <c r="J17" i="1"/>
  <c r="H17" i="1"/>
  <c r="F17" i="1"/>
  <c r="L16" i="1"/>
  <c r="J16" i="1"/>
  <c r="H16" i="1"/>
  <c r="F16" i="1"/>
  <c r="L15" i="1"/>
  <c r="J15" i="1" s="1"/>
  <c r="H15" i="1"/>
  <c r="F15" i="1"/>
  <c r="L14" i="1"/>
  <c r="J14" i="1"/>
  <c r="H14" i="1"/>
  <c r="L13" i="1"/>
  <c r="J13" i="1"/>
  <c r="H13" i="1"/>
  <c r="F13" i="1"/>
  <c r="L12" i="1"/>
  <c r="J12" i="1"/>
  <c r="H12" i="1"/>
  <c r="F12" i="1"/>
  <c r="L11" i="1"/>
  <c r="J11" i="1" s="1"/>
  <c r="H11" i="1"/>
  <c r="F11" i="1"/>
  <c r="L10" i="1"/>
  <c r="J10" i="1"/>
  <c r="H10" i="1"/>
  <c r="F10" i="1"/>
  <c r="L9" i="1"/>
  <c r="J9" i="1"/>
  <c r="H9" i="1"/>
  <c r="F9" i="1"/>
  <c r="E8" i="1" l="1"/>
  <c r="G174" i="1"/>
  <c r="D8" i="1"/>
  <c r="D174" i="1" s="1"/>
  <c r="K8" i="1"/>
  <c r="K174" i="1" s="1"/>
  <c r="E174" i="1"/>
  <c r="H8" i="1"/>
  <c r="H174" i="1" s="1"/>
  <c r="F8" i="1"/>
  <c r="F174" i="1" s="1"/>
  <c r="I174" i="1"/>
  <c r="L8" i="1"/>
  <c r="J8" i="1" s="1"/>
  <c r="J174" i="1" s="1"/>
  <c r="M9" i="1"/>
  <c r="M10" i="1"/>
  <c r="M11" i="1"/>
  <c r="M12" i="1"/>
  <c r="M13" i="1"/>
  <c r="M14" i="1"/>
  <c r="M15" i="1"/>
  <c r="M16" i="1"/>
  <c r="M17" i="1"/>
  <c r="M18" i="1"/>
  <c r="M19" i="1"/>
  <c r="H20" i="1"/>
  <c r="H161" i="1" s="1"/>
  <c r="F20" i="1"/>
  <c r="F161" i="1" s="1"/>
  <c r="I161" i="1"/>
  <c r="L20" i="1"/>
  <c r="J20" i="1"/>
  <c r="J161" i="1" s="1"/>
  <c r="M21" i="1"/>
  <c r="M22" i="1"/>
  <c r="M23" i="1"/>
  <c r="M24" i="1"/>
  <c r="M25" i="1"/>
  <c r="M26" i="1"/>
  <c r="M27" i="1"/>
  <c r="M28" i="1"/>
  <c r="M29" i="1"/>
  <c r="H30" i="1"/>
  <c r="H162" i="1" s="1"/>
  <c r="F30" i="1"/>
  <c r="F162" i="1" s="1"/>
  <c r="I162" i="1"/>
  <c r="L30" i="1"/>
  <c r="J30" i="1" s="1"/>
  <c r="J162" i="1" s="1"/>
  <c r="M31" i="1"/>
  <c r="M32" i="1"/>
  <c r="M33" i="1"/>
  <c r="M34" i="1"/>
  <c r="M35" i="1"/>
  <c r="M36" i="1"/>
  <c r="M37" i="1"/>
  <c r="M38" i="1"/>
  <c r="M39" i="1"/>
  <c r="M40" i="1"/>
  <c r="M41" i="1"/>
  <c r="M42" i="1"/>
  <c r="H43" i="1"/>
  <c r="H163" i="1" s="1"/>
  <c r="F43" i="1"/>
  <c r="F163" i="1" s="1"/>
  <c r="I163" i="1"/>
  <c r="L43" i="1"/>
  <c r="J43" i="1"/>
  <c r="J163" i="1" s="1"/>
  <c r="M44" i="1"/>
  <c r="M45" i="1"/>
  <c r="M46" i="1"/>
  <c r="M47" i="1"/>
  <c r="M48" i="1"/>
  <c r="M49" i="1"/>
  <c r="M50" i="1"/>
  <c r="M51" i="1"/>
  <c r="M52" i="1"/>
  <c r="H53" i="1"/>
  <c r="H164" i="1" s="1"/>
  <c r="F53" i="1"/>
  <c r="F164" i="1" s="1"/>
  <c r="I164" i="1"/>
  <c r="L53" i="1"/>
  <c r="J53" i="1" s="1"/>
  <c r="J164" i="1" s="1"/>
  <c r="M54" i="1"/>
  <c r="M55" i="1"/>
  <c r="M56" i="1"/>
  <c r="M57" i="1"/>
  <c r="M58" i="1"/>
  <c r="M59" i="1"/>
  <c r="M60" i="1"/>
  <c r="M61" i="1"/>
  <c r="M62" i="1"/>
  <c r="H63" i="1"/>
  <c r="H165" i="1" s="1"/>
  <c r="F63" i="1"/>
  <c r="F165" i="1" s="1"/>
  <c r="I165" i="1"/>
  <c r="L63" i="1"/>
  <c r="J63" i="1" s="1"/>
  <c r="J165" i="1" s="1"/>
  <c r="M64" i="1"/>
  <c r="M65" i="1"/>
  <c r="M66" i="1"/>
  <c r="M67" i="1"/>
  <c r="M68" i="1"/>
  <c r="M69" i="1"/>
  <c r="M70" i="1"/>
  <c r="M71" i="1"/>
  <c r="M72" i="1"/>
  <c r="H73" i="1"/>
  <c r="H166" i="1" s="1"/>
  <c r="F73" i="1"/>
  <c r="F166" i="1" s="1"/>
  <c r="I166" i="1"/>
  <c r="L73" i="1"/>
  <c r="J73" i="1"/>
  <c r="J166" i="1" s="1"/>
  <c r="M74" i="1"/>
  <c r="M75" i="1"/>
  <c r="M76" i="1"/>
  <c r="M77" i="1"/>
  <c r="M78" i="1"/>
  <c r="M79" i="1"/>
  <c r="M80" i="1"/>
  <c r="M81" i="1"/>
  <c r="M82" i="1"/>
  <c r="M83" i="1"/>
  <c r="M84" i="1"/>
  <c r="M85" i="1"/>
  <c r="H86" i="1"/>
  <c r="H167" i="1" s="1"/>
  <c r="F86" i="1"/>
  <c r="F167" i="1" s="1"/>
  <c r="I167" i="1"/>
  <c r="L86" i="1"/>
  <c r="J86" i="1"/>
  <c r="J167" i="1" s="1"/>
  <c r="M87" i="1"/>
  <c r="M88" i="1"/>
  <c r="M89" i="1"/>
  <c r="M90" i="1"/>
  <c r="M91" i="1"/>
  <c r="M92" i="1"/>
  <c r="M93" i="1"/>
  <c r="M94" i="1"/>
  <c r="M95" i="1"/>
  <c r="M96" i="1"/>
  <c r="M97" i="1"/>
  <c r="H98" i="1"/>
  <c r="H168" i="1" s="1"/>
  <c r="F98" i="1"/>
  <c r="F168" i="1" s="1"/>
  <c r="I168" i="1"/>
  <c r="L98" i="1"/>
  <c r="J98" i="1" s="1"/>
  <c r="J168" i="1" s="1"/>
  <c r="M99" i="1"/>
  <c r="M100" i="1"/>
  <c r="M101" i="1"/>
  <c r="M102" i="1"/>
  <c r="M103" i="1"/>
  <c r="M104" i="1"/>
  <c r="M105" i="1"/>
  <c r="M106" i="1"/>
  <c r="M107" i="1"/>
  <c r="H108" i="1"/>
  <c r="H169" i="1" s="1"/>
  <c r="F108" i="1"/>
  <c r="F169" i="1" s="1"/>
  <c r="I169" i="1"/>
  <c r="L108" i="1"/>
  <c r="J108" i="1"/>
  <c r="J169" i="1" s="1"/>
  <c r="M109" i="1"/>
  <c r="M110" i="1"/>
  <c r="M111" i="1"/>
  <c r="M112" i="1"/>
  <c r="M113" i="1"/>
  <c r="M114" i="1"/>
  <c r="M115" i="1"/>
  <c r="M116" i="1"/>
  <c r="M117" i="1"/>
  <c r="H118" i="1"/>
  <c r="H170" i="1" s="1"/>
  <c r="F118" i="1"/>
  <c r="F170" i="1" s="1"/>
  <c r="I170" i="1"/>
  <c r="L118" i="1"/>
  <c r="J118" i="1"/>
  <c r="J170" i="1" s="1"/>
  <c r="M119" i="1"/>
  <c r="M120" i="1"/>
  <c r="M121" i="1"/>
  <c r="M122" i="1"/>
  <c r="M123" i="1"/>
  <c r="M124" i="1"/>
  <c r="M125" i="1"/>
  <c r="M126" i="1"/>
  <c r="M127" i="1"/>
  <c r="M128" i="1"/>
  <c r="M129" i="1"/>
  <c r="M130" i="1"/>
  <c r="H131" i="1"/>
  <c r="H171" i="1" s="1"/>
  <c r="F131" i="1"/>
  <c r="F171" i="1" s="1"/>
  <c r="I171" i="1"/>
  <c r="L131" i="1"/>
  <c r="J131" i="1"/>
  <c r="J171" i="1" s="1"/>
  <c r="M132" i="1"/>
  <c r="M133" i="1"/>
  <c r="M134" i="1"/>
  <c r="M135" i="1"/>
  <c r="M136" i="1"/>
  <c r="M137" i="1"/>
  <c r="M138" i="1"/>
  <c r="M139" i="1"/>
  <c r="M140" i="1"/>
  <c r="M141" i="1"/>
  <c r="M142" i="1"/>
  <c r="M143" i="1"/>
  <c r="H144" i="1"/>
  <c r="H172" i="1" s="1"/>
  <c r="F144" i="1"/>
  <c r="F172" i="1" s="1"/>
  <c r="I172" i="1"/>
  <c r="L144" i="1"/>
  <c r="J144" i="1"/>
  <c r="J172" i="1" s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H158" i="1"/>
  <c r="H173" i="1" s="1"/>
  <c r="F158" i="1"/>
  <c r="F173" i="1" s="1"/>
  <c r="I173" i="1"/>
  <c r="L158" i="1"/>
  <c r="J158" i="1"/>
  <c r="J173" i="1" s="1"/>
  <c r="L173" i="1" l="1"/>
  <c r="M158" i="1"/>
  <c r="M173" i="1" s="1"/>
  <c r="L172" i="1"/>
  <c r="M144" i="1"/>
  <c r="M172" i="1" s="1"/>
  <c r="L171" i="1"/>
  <c r="M131" i="1"/>
  <c r="M171" i="1" s="1"/>
  <c r="L170" i="1"/>
  <c r="M118" i="1"/>
  <c r="M170" i="1" s="1"/>
  <c r="L169" i="1"/>
  <c r="M108" i="1"/>
  <c r="M169" i="1" s="1"/>
  <c r="L168" i="1"/>
  <c r="M98" i="1"/>
  <c r="M168" i="1" s="1"/>
  <c r="L167" i="1"/>
  <c r="M86" i="1"/>
  <c r="M167" i="1" s="1"/>
  <c r="L166" i="1"/>
  <c r="M73" i="1"/>
  <c r="M166" i="1" s="1"/>
  <c r="L165" i="1"/>
  <c r="M63" i="1"/>
  <c r="M165" i="1" s="1"/>
  <c r="L164" i="1"/>
  <c r="M53" i="1"/>
  <c r="M164" i="1" s="1"/>
  <c r="L163" i="1"/>
  <c r="M43" i="1"/>
  <c r="M163" i="1" s="1"/>
  <c r="L162" i="1"/>
  <c r="M30" i="1"/>
  <c r="M162" i="1" s="1"/>
  <c r="L161" i="1"/>
  <c r="M20" i="1"/>
  <c r="M161" i="1" s="1"/>
  <c r="L174" i="1"/>
  <c r="M8" i="1"/>
  <c r="M174" i="1" s="1"/>
  <c r="C4" i="1"/>
  <c r="C3" i="1"/>
</calcChain>
</file>

<file path=xl/sharedStrings.xml><?xml version="1.0" encoding="utf-8"?>
<sst xmlns="http://schemas.openxmlformats.org/spreadsheetml/2006/main" count="200" uniqueCount="183">
  <si>
    <t>City of Minneapolis</t>
  </si>
  <si>
    <t>PNP Election Statistics, March 5, 2024</t>
  </si>
  <si>
    <t>*Source: U.S. Census Bureau, 2022 American Community Survey 1-Year Estimate</t>
  </si>
  <si>
    <t>Pre-Registered Voters</t>
  </si>
  <si>
    <t>New or Updated Registrations</t>
  </si>
  <si>
    <t>Ballots Cast</t>
  </si>
  <si>
    <t>Turnout</t>
  </si>
  <si>
    <t>Pre-Registered Total</t>
  </si>
  <si>
    <t>Registrations at Polls</t>
  </si>
  <si>
    <t>% Registering at Polls</t>
  </si>
  <si>
    <t>Registrations by Absentee</t>
  </si>
  <si>
    <t>Total Registrations</t>
  </si>
  <si>
    <t>Votes Cast by Absentee</t>
  </si>
  <si>
    <t>% Voting
by Absentee</t>
  </si>
  <si>
    <t>Votes Cast at Polls</t>
  </si>
  <si>
    <t>Total Ballots Cast</t>
  </si>
  <si>
    <t>Registered Voter Turnout</t>
  </si>
  <si>
    <t>Ward Sort Column</t>
  </si>
  <si>
    <t>Precinct Sort Column</t>
  </si>
  <si>
    <t>Citywide Total</t>
  </si>
  <si>
    <t>W1-P1</t>
  </si>
  <si>
    <t>W1-P2</t>
  </si>
  <si>
    <t>W1-P3</t>
  </si>
  <si>
    <t>W1-P4</t>
  </si>
  <si>
    <t>W1-P5</t>
  </si>
  <si>
    <t>W1-P6</t>
  </si>
  <si>
    <t>W1-P7</t>
  </si>
  <si>
    <t>W1-P8</t>
  </si>
  <si>
    <t>W1-P9</t>
  </si>
  <si>
    <t>W1-P10</t>
  </si>
  <si>
    <t>W1-P11</t>
  </si>
  <si>
    <t>Ward 1</t>
  </si>
  <si>
    <t>W2-P1</t>
  </si>
  <si>
    <t>W2-P2</t>
  </si>
  <si>
    <t>W2-P3</t>
  </si>
  <si>
    <t>W2-P4</t>
  </si>
  <si>
    <t>W2-P5</t>
  </si>
  <si>
    <t>W2-P6</t>
  </si>
  <si>
    <t>W2-P7</t>
  </si>
  <si>
    <t>W2-P8</t>
  </si>
  <si>
    <t>W2-P9</t>
  </si>
  <si>
    <t>Ward 2</t>
  </si>
  <si>
    <t>W3-P1</t>
  </si>
  <si>
    <t>W3-P2</t>
  </si>
  <si>
    <t>W3-P3</t>
  </si>
  <si>
    <t>W3-P4</t>
  </si>
  <si>
    <t>W3-P5</t>
  </si>
  <si>
    <t>W3-P6</t>
  </si>
  <si>
    <t>W3-P7</t>
  </si>
  <si>
    <t>W3-P8</t>
  </si>
  <si>
    <t>W3-P9</t>
  </si>
  <si>
    <t>W3-P10</t>
  </si>
  <si>
    <t>W3-P11</t>
  </si>
  <si>
    <t>W3-P12</t>
  </si>
  <si>
    <t>Ward 3</t>
  </si>
  <si>
    <t>W4-P1</t>
  </si>
  <si>
    <t>W4-P2</t>
  </si>
  <si>
    <t>W4-P3</t>
  </si>
  <si>
    <t>W4-P4</t>
  </si>
  <si>
    <t>W4-P5</t>
  </si>
  <si>
    <t>W4-P6</t>
  </si>
  <si>
    <t>W4-P7</t>
  </si>
  <si>
    <t>W4-P8</t>
  </si>
  <si>
    <t>W4-P9</t>
  </si>
  <si>
    <t>Ward 4</t>
  </si>
  <si>
    <t>W5-P1</t>
  </si>
  <si>
    <t>W5-P2</t>
  </si>
  <si>
    <t>W5-P3</t>
  </si>
  <si>
    <t>W5-P4</t>
  </si>
  <si>
    <t>W5-P5</t>
  </si>
  <si>
    <t>W5-P6</t>
  </si>
  <si>
    <t>W5-P7</t>
  </si>
  <si>
    <t>W5-P8</t>
  </si>
  <si>
    <t>W5-P9</t>
  </si>
  <si>
    <t>Ward 5</t>
  </si>
  <si>
    <t>W6-P1</t>
  </si>
  <si>
    <t>W6-P2</t>
  </si>
  <si>
    <t>W6-P3</t>
  </si>
  <si>
    <t>W6-P4</t>
  </si>
  <si>
    <t>W6-P5</t>
  </si>
  <si>
    <t>W6-P6</t>
  </si>
  <si>
    <t>W6-P7</t>
  </si>
  <si>
    <t>W6-P8</t>
  </si>
  <si>
    <t>W6-P9</t>
  </si>
  <si>
    <t>Ward 6</t>
  </si>
  <si>
    <t>W7-P1</t>
  </si>
  <si>
    <t>W7-P2</t>
  </si>
  <si>
    <t>W7-P3</t>
  </si>
  <si>
    <t>W7-P4</t>
  </si>
  <si>
    <t>W7-P5</t>
  </si>
  <si>
    <t>W7-P6</t>
  </si>
  <si>
    <t>W7-P7</t>
  </si>
  <si>
    <t>W7-P8</t>
  </si>
  <si>
    <t>W7-P9</t>
  </si>
  <si>
    <t>W7-P10</t>
  </si>
  <si>
    <t>W7-P11</t>
  </si>
  <si>
    <t>W7-P12</t>
  </si>
  <si>
    <t>Ward 7</t>
  </si>
  <si>
    <t>W8-P1</t>
  </si>
  <si>
    <t>W8-P2</t>
  </si>
  <si>
    <t>W8-P3</t>
  </si>
  <si>
    <t>W8-P4</t>
  </si>
  <si>
    <t>W8-P5</t>
  </si>
  <si>
    <t>W8-P6</t>
  </si>
  <si>
    <t>W8-P7</t>
  </si>
  <si>
    <t>W8-P8</t>
  </si>
  <si>
    <t>W8-P9</t>
  </si>
  <si>
    <t>W8-P10</t>
  </si>
  <si>
    <t>W8-P11</t>
  </si>
  <si>
    <t>Ward 8</t>
  </si>
  <si>
    <t>W9-P1</t>
  </si>
  <si>
    <t>W9-P2</t>
  </si>
  <si>
    <t>W9-P3</t>
  </si>
  <si>
    <t>W9-P4</t>
  </si>
  <si>
    <t>W9-P5</t>
  </si>
  <si>
    <t>W9-P6</t>
  </si>
  <si>
    <t>W9-P7</t>
  </si>
  <si>
    <t>W9-P8</t>
  </si>
  <si>
    <t>W9-P9</t>
  </si>
  <si>
    <t>Ward 9</t>
  </si>
  <si>
    <t>W10-P1</t>
  </si>
  <si>
    <t>W10-P2</t>
  </si>
  <si>
    <t>W10-P3</t>
  </si>
  <si>
    <t>W10-P4</t>
  </si>
  <si>
    <t>W10-P5</t>
  </si>
  <si>
    <t>W10-P6</t>
  </si>
  <si>
    <t>W10-P7</t>
  </si>
  <si>
    <t>W10-P8</t>
  </si>
  <si>
    <t>W10-P9</t>
  </si>
  <si>
    <t>Ward 10</t>
  </si>
  <si>
    <t>W11-P1</t>
  </si>
  <si>
    <t>W11-P2</t>
  </si>
  <si>
    <t>W11-P3</t>
  </si>
  <si>
    <t>W11-P4</t>
  </si>
  <si>
    <t>W11-P5</t>
  </si>
  <si>
    <t>W11-P6</t>
  </si>
  <si>
    <t>W11-P7</t>
  </si>
  <si>
    <t>W11-P8</t>
  </si>
  <si>
    <t>W11-P9</t>
  </si>
  <si>
    <t>W11-P10</t>
  </si>
  <si>
    <t>W11-P11</t>
  </si>
  <si>
    <t>W11-P12</t>
  </si>
  <si>
    <t>Ward 11</t>
  </si>
  <si>
    <t>W12-P1</t>
  </si>
  <si>
    <t>W12-P2</t>
  </si>
  <si>
    <t>W12-P3</t>
  </si>
  <si>
    <t>W12-P4</t>
  </si>
  <si>
    <t>W12-P5</t>
  </si>
  <si>
    <t>W12-P6</t>
  </si>
  <si>
    <t>W12-P7</t>
  </si>
  <si>
    <t>W12-P8</t>
  </si>
  <si>
    <t>W12-P9</t>
  </si>
  <si>
    <t>W12-P10</t>
  </si>
  <si>
    <t>W12-P11</t>
  </si>
  <si>
    <t>W12-P12</t>
  </si>
  <si>
    <t>Ward 12</t>
  </si>
  <si>
    <t>W13-P1</t>
  </si>
  <si>
    <t>W13-P2</t>
  </si>
  <si>
    <t>W13-P3</t>
  </si>
  <si>
    <t>W13-P4</t>
  </si>
  <si>
    <t>W13-P5</t>
  </si>
  <si>
    <t>W13-P6</t>
  </si>
  <si>
    <t>W13-P7</t>
  </si>
  <si>
    <t>W13-P8</t>
  </si>
  <si>
    <t>W13-P9</t>
  </si>
  <si>
    <t>W13-P10</t>
  </si>
  <si>
    <t>W13-P11</t>
  </si>
  <si>
    <t>W13-P12</t>
  </si>
  <si>
    <t>W13-P13</t>
  </si>
  <si>
    <t>Ward 13</t>
  </si>
  <si>
    <t>Absentee Statistics</t>
  </si>
  <si>
    <t># Served</t>
  </si>
  <si>
    <t>% of Total</t>
  </si>
  <si>
    <t>In Person</t>
  </si>
  <si>
    <t> </t>
  </si>
  <si>
    <t>Mail</t>
  </si>
  <si>
    <t>(a) HCF</t>
  </si>
  <si>
    <t>(b) Hennepin County</t>
  </si>
  <si>
    <t>(c) UOCAVA</t>
  </si>
  <si>
    <t>(d) Agent Delivery</t>
  </si>
  <si>
    <t xml:space="preserve"> </t>
  </si>
  <si>
    <t>(e) Federal/ Presidential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</si>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</sst>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 #,##0"/>
    <numFmt numFmtId="165" formatCode="#,##0.0%;\-#,##0.0%"/>
    <numFmt numFmtId="166" formatCode="0.0%"/>
    <numFmt numFmtId="167" formatCode="_(* #,##0_);_(* \(#,##0\);_(* &quot;-&quot;??_);_(@_)"/>
    <numFmt numFmtId="168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i/>
      <sz val="14"/>
      <color rgb="FFC0000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theme="0" tint="-0.49998474074526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theme="0" tint="-0.499984740745262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medium">
        <color indexed="64"/>
      </bottom>
      <diagonal/>
    </border>
    <border>
      <left style="medium">
        <color theme="0" tint="-0.499984740745262"/>
      </left>
      <right style="medium">
        <color indexed="64"/>
      </right>
      <top style="medium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1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Protection="1">
      <protection locked="0"/>
    </xf>
    <xf numFmtId="0" fontId="2" fillId="0" borderId="0" xfId="0" applyFont="1"/>
    <xf numFmtId="1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9" fontId="2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top"/>
    </xf>
    <xf numFmtId="1" fontId="11" fillId="2" borderId="0" xfId="0" applyNumberFormat="1" applyFont="1" applyFill="1" applyProtection="1">
      <protection locked="0"/>
    </xf>
    <xf numFmtId="1" fontId="8" fillId="0" borderId="0" xfId="0" applyNumberFormat="1" applyFont="1" applyProtection="1">
      <protection locked="0"/>
    </xf>
    <xf numFmtId="0" fontId="8" fillId="0" borderId="0" xfId="0" applyFont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164" fontId="2" fillId="0" borderId="24" xfId="1" applyNumberFormat="1" applyFont="1" applyFill="1" applyBorder="1" applyAlignment="1">
      <alignment horizontal="center" vertical="center"/>
    </xf>
    <xf numFmtId="166" fontId="2" fillId="0" borderId="24" xfId="1" applyNumberFormat="1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 wrapText="1"/>
    </xf>
    <xf numFmtId="167" fontId="12" fillId="5" borderId="0" xfId="0" applyNumberFormat="1" applyFont="1" applyFill="1" applyAlignment="1">
      <alignment horizontal="center" vertical="center"/>
    </xf>
    <xf numFmtId="166" fontId="12" fillId="5" borderId="29" xfId="0" applyNumberFormat="1" applyFont="1" applyFill="1" applyBorder="1" applyAlignment="1">
      <alignment horizontal="center" vertical="center"/>
    </xf>
    <xf numFmtId="167" fontId="12" fillId="5" borderId="31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64" fontId="2" fillId="0" borderId="0" xfId="1" applyNumberFormat="1" applyFont="1" applyFill="1" applyBorder="1" applyAlignment="1">
      <alignment horizontal="center" vertical="center"/>
    </xf>
    <xf numFmtId="164" fontId="2" fillId="6" borderId="0" xfId="1" applyNumberFormat="1" applyFont="1" applyFill="1" applyBorder="1" applyAlignment="1">
      <alignment horizontal="center" vertical="center"/>
    </xf>
    <xf numFmtId="164" fontId="2" fillId="6" borderId="0" xfId="0" applyNumberFormat="1" applyFont="1" applyFill="1" applyAlignment="1">
      <alignment horizontal="center" vertical="top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 applyAlignment="1">
      <alignment horizontal="center" vertical="top" wrapText="1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164" fontId="9" fillId="7" borderId="11" xfId="1" applyNumberFormat="1" applyFont="1" applyFill="1" applyBorder="1" applyAlignment="1" applyProtection="1">
      <alignment horizontal="center" vertical="center"/>
      <protection locked="0"/>
    </xf>
    <xf numFmtId="165" fontId="9" fillId="7" borderId="12" xfId="0" applyNumberFormat="1" applyFont="1" applyFill="1" applyBorder="1" applyAlignment="1">
      <alignment horizontal="center" vertical="center" wrapText="1"/>
    </xf>
    <xf numFmtId="164" fontId="9" fillId="7" borderId="13" xfId="0" applyNumberFormat="1" applyFont="1" applyFill="1" applyBorder="1" applyAlignment="1">
      <alignment horizontal="center" vertical="center"/>
    </xf>
    <xf numFmtId="165" fontId="9" fillId="7" borderId="12" xfId="0" applyNumberFormat="1" applyFont="1" applyFill="1" applyBorder="1" applyAlignment="1">
      <alignment horizontal="center" vertical="center"/>
    </xf>
    <xf numFmtId="164" fontId="9" fillId="7" borderId="14" xfId="0" applyNumberFormat="1" applyFont="1" applyFill="1" applyBorder="1" applyAlignment="1">
      <alignment horizontal="center" vertical="center"/>
    </xf>
    <xf numFmtId="165" fontId="9" fillId="7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 wrapText="1"/>
    </xf>
    <xf numFmtId="0" fontId="7" fillId="0" borderId="24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8" fillId="3" borderId="4" xfId="0" applyNumberFormat="1" applyFont="1" applyFill="1" applyBorder="1" applyAlignment="1" applyProtection="1">
      <alignment horizontal="center" vertical="center"/>
      <protection locked="0"/>
    </xf>
    <xf numFmtId="3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11" xfId="1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Fill="1" applyAlignment="1">
      <alignment horizontal="center" vertical="top" wrapText="1"/>
    </xf>
    <xf numFmtId="3" fontId="2" fillId="0" borderId="24" xfId="1" applyNumberFormat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3" fontId="10" fillId="5" borderId="0" xfId="0" applyNumberFormat="1" applyFont="1" applyFill="1"/>
    <xf numFmtId="168" fontId="8" fillId="0" borderId="0" xfId="0" applyNumberFormat="1" applyFont="1" applyAlignment="1">
      <alignment horizontal="center" vertical="top"/>
    </xf>
    <xf numFmtId="0" fontId="10" fillId="5" borderId="28" xfId="0" applyFont="1" applyFill="1" applyBorder="1" applyAlignment="1">
      <alignment wrapText="1"/>
    </xf>
    <xf numFmtId="1" fontId="0" fillId="0" borderId="0" xfId="0" applyNumberFormat="1" applyFont="1" applyProtection="1">
      <protection locked="0"/>
    </xf>
    <xf numFmtId="3" fontId="10" fillId="0" borderId="15" xfId="0" applyNumberFormat="1" applyFont="1" applyFill="1" applyBorder="1" applyAlignment="1">
      <alignment horizontal="center"/>
    </xf>
    <xf numFmtId="3" fontId="10" fillId="0" borderId="17" xfId="0" applyNumberFormat="1" applyFont="1" applyFill="1" applyBorder="1" applyAlignment="1">
      <alignment horizontal="center"/>
    </xf>
    <xf numFmtId="0" fontId="12" fillId="0" borderId="28" xfId="0" applyFont="1" applyFill="1" applyBorder="1"/>
    <xf numFmtId="167" fontId="19" fillId="0" borderId="0" xfId="0" applyNumberFormat="1" applyFont="1" applyFill="1"/>
    <xf numFmtId="164" fontId="10" fillId="0" borderId="16" xfId="0" applyNumberFormat="1" applyFont="1" applyFill="1" applyBorder="1" applyAlignment="1">
      <alignment horizontal="center" vertical="top"/>
    </xf>
    <xf numFmtId="165" fontId="10" fillId="0" borderId="17" xfId="0" applyNumberFormat="1" applyFont="1" applyFill="1" applyBorder="1" applyAlignment="1">
      <alignment horizontal="center" vertical="top" wrapText="1"/>
    </xf>
    <xf numFmtId="164" fontId="10" fillId="0" borderId="19" xfId="0" applyNumberFormat="1" applyFont="1" applyFill="1" applyBorder="1" applyAlignment="1">
      <alignment horizontal="center" vertical="top"/>
    </xf>
    <xf numFmtId="165" fontId="10" fillId="0" borderId="17" xfId="0" applyNumberFormat="1" applyFont="1" applyFill="1" applyBorder="1" applyAlignment="1">
      <alignment horizontal="center" vertical="top"/>
    </xf>
    <xf numFmtId="164" fontId="10" fillId="0" borderId="18" xfId="0" applyNumberFormat="1" applyFont="1" applyFill="1" applyBorder="1" applyAlignment="1">
      <alignment horizontal="center" vertical="top"/>
    </xf>
    <xf numFmtId="165" fontId="10" fillId="0" borderId="15" xfId="0" applyNumberFormat="1" applyFont="1" applyFill="1" applyBorder="1" applyAlignment="1">
      <alignment horizontal="center" vertical="top" wrapText="1"/>
    </xf>
    <xf numFmtId="165" fontId="10" fillId="0" borderId="15" xfId="0" applyNumberFormat="1" applyFont="1" applyFill="1" applyBorder="1" applyAlignment="1">
      <alignment horizontal="center" vertical="top"/>
    </xf>
    <xf numFmtId="164" fontId="10" fillId="0" borderId="20" xfId="0" applyNumberFormat="1" applyFont="1" applyFill="1" applyBorder="1" applyAlignment="1">
      <alignment horizontal="center" vertical="top"/>
    </xf>
    <xf numFmtId="165" fontId="10" fillId="0" borderId="21" xfId="0" applyNumberFormat="1" applyFont="1" applyFill="1" applyBorder="1" applyAlignment="1">
      <alignment horizontal="center" vertical="top" wrapText="1"/>
    </xf>
    <xf numFmtId="165" fontId="10" fillId="0" borderId="21" xfId="0" applyNumberFormat="1" applyFont="1" applyFill="1" applyBorder="1" applyAlignment="1">
      <alignment horizontal="center" vertical="top"/>
    </xf>
    <xf numFmtId="164" fontId="10" fillId="0" borderId="22" xfId="0" applyNumberFormat="1" applyFont="1" applyFill="1" applyBorder="1" applyAlignment="1">
      <alignment horizontal="center" vertical="top"/>
    </xf>
    <xf numFmtId="165" fontId="10" fillId="0" borderId="23" xfId="0" applyNumberFormat="1" applyFont="1" applyFill="1" applyBorder="1" applyAlignment="1">
      <alignment horizontal="center" vertical="top" wrapText="1"/>
    </xf>
    <xf numFmtId="0" fontId="8" fillId="3" borderId="38" xfId="0" applyFont="1" applyFill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 applyProtection="1">
      <alignment horizontal="center" vertical="center"/>
      <protection locked="0"/>
    </xf>
    <xf numFmtId="0" fontId="9" fillId="4" borderId="40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9" fillId="7" borderId="40" xfId="0" applyFont="1" applyFill="1" applyBorder="1" applyAlignment="1" applyProtection="1">
      <alignment horizontal="center" vertical="center" wrapText="1"/>
      <protection locked="0"/>
    </xf>
    <xf numFmtId="165" fontId="9" fillId="7" borderId="42" xfId="0" applyNumberFormat="1" applyFont="1" applyFill="1" applyBorder="1" applyAlignment="1">
      <alignment horizontal="center" vertical="center"/>
    </xf>
    <xf numFmtId="0" fontId="10" fillId="0" borderId="43" xfId="0" applyFont="1" applyBorder="1" applyAlignment="1" applyProtection="1">
      <alignment horizontal="center" vertical="top" wrapText="1"/>
      <protection locked="0"/>
    </xf>
    <xf numFmtId="165" fontId="10" fillId="0" borderId="44" xfId="0" applyNumberFormat="1" applyFont="1" applyFill="1" applyBorder="1" applyAlignment="1">
      <alignment horizontal="center" vertical="top"/>
    </xf>
    <xf numFmtId="0" fontId="10" fillId="0" borderId="45" xfId="0" applyFont="1" applyBorder="1" applyAlignment="1" applyProtection="1">
      <alignment horizontal="center" vertical="top" wrapText="1"/>
      <protection locked="0"/>
    </xf>
    <xf numFmtId="165" fontId="10" fillId="0" borderId="46" xfId="0" applyNumberFormat="1" applyFont="1" applyFill="1" applyBorder="1" applyAlignment="1">
      <alignment horizontal="center" vertical="top"/>
    </xf>
    <xf numFmtId="0" fontId="10" fillId="0" borderId="47" xfId="0" applyFont="1" applyBorder="1" applyAlignment="1" applyProtection="1">
      <alignment horizontal="center" vertical="top" wrapText="1"/>
      <protection locked="0"/>
    </xf>
    <xf numFmtId="165" fontId="10" fillId="0" borderId="48" xfId="0" applyNumberFormat="1" applyFont="1" applyFill="1" applyBorder="1" applyAlignment="1">
      <alignment horizontal="center" vertical="top"/>
    </xf>
    <xf numFmtId="165" fontId="10" fillId="0" borderId="44" xfId="0" applyNumberFormat="1" applyFont="1" applyBorder="1" applyAlignment="1">
      <alignment horizontal="center" vertical="top"/>
    </xf>
    <xf numFmtId="165" fontId="10" fillId="0" borderId="46" xfId="0" applyNumberFormat="1" applyFont="1" applyBorder="1" applyAlignment="1">
      <alignment horizontal="center" vertical="top"/>
    </xf>
    <xf numFmtId="165" fontId="10" fillId="0" borderId="48" xfId="0" applyNumberFormat="1" applyFont="1" applyBorder="1" applyAlignment="1">
      <alignment horizontal="center" vertical="top"/>
    </xf>
    <xf numFmtId="0" fontId="9" fillId="7" borderId="49" xfId="0" applyFont="1" applyFill="1" applyBorder="1" applyAlignment="1" applyProtection="1">
      <alignment horizontal="center" vertical="center" wrapText="1"/>
      <protection locked="0"/>
    </xf>
    <xf numFmtId="3" fontId="9" fillId="7" borderId="50" xfId="1" applyNumberFormat="1" applyFont="1" applyFill="1" applyBorder="1" applyAlignment="1" applyProtection="1">
      <alignment horizontal="center" vertical="center"/>
    </xf>
    <xf numFmtId="164" fontId="9" fillId="7" borderId="50" xfId="1" applyNumberFormat="1" applyFont="1" applyFill="1" applyBorder="1" applyAlignment="1" applyProtection="1">
      <alignment horizontal="center" vertical="center"/>
      <protection locked="0"/>
    </xf>
    <xf numFmtId="165" fontId="9" fillId="7" borderId="51" xfId="0" applyNumberFormat="1" applyFont="1" applyFill="1" applyBorder="1" applyAlignment="1">
      <alignment horizontal="center" vertical="center" wrapText="1"/>
    </xf>
    <xf numFmtId="164" fontId="9" fillId="7" borderId="52" xfId="0" applyNumberFormat="1" applyFont="1" applyFill="1" applyBorder="1" applyAlignment="1">
      <alignment horizontal="center" vertical="center"/>
    </xf>
    <xf numFmtId="165" fontId="9" fillId="7" borderId="51" xfId="0" applyNumberFormat="1" applyFont="1" applyFill="1" applyBorder="1" applyAlignment="1">
      <alignment horizontal="center" vertical="center"/>
    </xf>
    <xf numFmtId="164" fontId="9" fillId="7" borderId="53" xfId="0" applyNumberFormat="1" applyFont="1" applyFill="1" applyBorder="1" applyAlignment="1">
      <alignment horizontal="center" vertical="center"/>
    </xf>
    <xf numFmtId="165" fontId="9" fillId="7" borderId="54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top"/>
      <protection locked="0"/>
    </xf>
    <xf numFmtId="0" fontId="3" fillId="2" borderId="34" xfId="0" applyFont="1" applyFill="1" applyBorder="1" applyAlignment="1" applyProtection="1">
      <alignment horizontal="center" vertical="top"/>
      <protection locked="0"/>
    </xf>
    <xf numFmtId="0" fontId="3" fillId="6" borderId="34" xfId="0" applyFont="1" applyFill="1" applyBorder="1" applyAlignment="1" applyProtection="1">
      <alignment horizontal="center" vertical="top"/>
      <protection locked="0"/>
    </xf>
    <xf numFmtId="0" fontId="3" fillId="2" borderId="35" xfId="0" applyFont="1" applyFill="1" applyBorder="1" applyAlignment="1" applyProtection="1">
      <alignment horizontal="center" vertical="top"/>
      <protection locked="0"/>
    </xf>
    <xf numFmtId="49" fontId="4" fillId="2" borderId="36" xfId="2" applyNumberFormat="1" applyFont="1" applyFill="1" applyBorder="1" applyAlignment="1" applyProtection="1">
      <alignment horizontal="center"/>
      <protection locked="0"/>
    </xf>
    <xf numFmtId="49" fontId="4" fillId="2" borderId="0" xfId="2" applyNumberFormat="1" applyFont="1" applyFill="1" applyBorder="1" applyAlignment="1" applyProtection="1">
      <alignment horizontal="center"/>
      <protection locked="0"/>
    </xf>
    <xf numFmtId="49" fontId="4" fillId="6" borderId="0" xfId="2" applyNumberFormat="1" applyFont="1" applyFill="1" applyBorder="1" applyAlignment="1" applyProtection="1">
      <alignment horizontal="center"/>
      <protection locked="0"/>
    </xf>
    <xf numFmtId="49" fontId="4" fillId="2" borderId="37" xfId="2" applyNumberFormat="1" applyFont="1" applyFill="1" applyBorder="1" applyAlignment="1" applyProtection="1">
      <alignment horizontal="center"/>
      <protection locked="0"/>
    </xf>
    <xf numFmtId="0" fontId="5" fillId="2" borderId="36" xfId="2" applyFont="1" applyFill="1" applyBorder="1" applyAlignment="1" applyProtection="1">
      <alignment horizontal="center" vertical="top"/>
      <protection locked="0"/>
    </xf>
    <xf numFmtId="0" fontId="5" fillId="2" borderId="0" xfId="2" applyFont="1" applyFill="1" applyBorder="1" applyAlignment="1" applyProtection="1">
      <alignment horizontal="center" vertical="top"/>
      <protection locked="0"/>
    </xf>
    <xf numFmtId="0" fontId="5" fillId="6" borderId="0" xfId="2" applyFont="1" applyFill="1" applyBorder="1" applyAlignment="1" applyProtection="1">
      <alignment horizontal="center" vertical="top"/>
      <protection locked="0"/>
    </xf>
    <xf numFmtId="0" fontId="5" fillId="2" borderId="37" xfId="2" applyFont="1" applyFill="1" applyBorder="1" applyAlignment="1" applyProtection="1">
      <alignment horizontal="center" vertical="top"/>
      <protection locked="0"/>
    </xf>
    <xf numFmtId="49" fontId="6" fillId="2" borderId="55" xfId="2" applyNumberFormat="1" applyFont="1" applyFill="1" applyBorder="1" applyAlignment="1" applyProtection="1">
      <alignment horizontal="center"/>
      <protection locked="0"/>
    </xf>
    <xf numFmtId="49" fontId="6" fillId="2" borderId="56" xfId="2" applyNumberFormat="1" applyFont="1" applyFill="1" applyBorder="1" applyAlignment="1" applyProtection="1">
      <alignment horizontal="center"/>
      <protection locked="0"/>
    </xf>
    <xf numFmtId="49" fontId="6" fillId="6" borderId="56" xfId="2" applyNumberFormat="1" applyFont="1" applyFill="1" applyBorder="1" applyAlignment="1" applyProtection="1">
      <alignment horizontal="center"/>
      <protection locked="0"/>
    </xf>
    <xf numFmtId="49" fontId="6" fillId="2" borderId="57" xfId="2" applyNumberFormat="1" applyFont="1" applyFill="1" applyBorder="1" applyAlignment="1" applyProtection="1">
      <alignment horizontal="center"/>
      <protection locked="0"/>
    </xf>
    <xf numFmtId="0" fontId="12" fillId="5" borderId="25" xfId="0" applyFont="1" applyFill="1" applyBorder="1" applyAlignment="1">
      <alignment wrapText="1"/>
    </xf>
    <xf numFmtId="0" fontId="12" fillId="5" borderId="26" xfId="0" applyFont="1" applyFill="1" applyBorder="1" applyAlignment="1">
      <alignment wrapText="1"/>
    </xf>
    <xf numFmtId="0" fontId="10" fillId="5" borderId="28" xfId="0" applyFont="1" applyFill="1" applyBorder="1" applyAlignment="1">
      <alignment wrapText="1"/>
    </xf>
    <xf numFmtId="0" fontId="10" fillId="5" borderId="0" xfId="0" applyFont="1" applyFill="1" applyAlignment="1">
      <alignment wrapText="1"/>
    </xf>
    <xf numFmtId="0" fontId="12" fillId="5" borderId="30" xfId="0" applyFont="1" applyFill="1" applyBorder="1" applyAlignment="1">
      <alignment wrapText="1"/>
    </xf>
    <xf numFmtId="0" fontId="12" fillId="5" borderId="31" xfId="0" applyFont="1" applyFill="1" applyBorder="1" applyAlignment="1">
      <alignment wrapText="1"/>
    </xf>
  </cellXfs>
  <cellStyles count="3">
    <cellStyle name="Comma" xfId="1" builtinId="3"/>
    <cellStyle name="Normal" xfId="0" builtinId="0"/>
    <cellStyle name="Normal 2" xfId="2" xr:uid="{AFBDE7B8-77F7-4786-94D8-FBE23172BDC8}"/>
  </cellStyles>
  <dxfs count="0"/>
  <tableStyles count="0" defaultTableStyle="TableStyleMedium2" defaultPivotStyle="PivotStyleMedium9"/>
  <colors>
    <mruColors>
      <color rgb="FFE7B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9"/>
  <sheetViews>
    <sheetView showGridLines="0" tabSelected="1" topLeftCell="C1" workbookViewId="0">
      <pane ySplit="7" topLeftCell="A8" activePane="bottomLeft" state="frozen"/>
      <selection activeCell="C1" sqref="C1"/>
      <selection pane="bottomLeft" activeCell="C8" sqref="C8"/>
    </sheetView>
  </sheetViews>
  <sheetFormatPr defaultColWidth="19.140625" defaultRowHeight="15.75" x14ac:dyDescent="0.25"/>
  <cols>
    <col min="1" max="2" width="0" style="13" hidden="1" customWidth="1"/>
    <col min="3" max="3" width="15.5703125" style="24" customWidth="1"/>
    <col min="4" max="4" width="27.140625" style="55" bestFit="1" customWidth="1"/>
    <col min="5" max="5" width="14.28515625" style="25" customWidth="1"/>
    <col min="6" max="6" width="15.42578125" style="24" customWidth="1"/>
    <col min="7" max="7" width="14.28515625" style="26" customWidth="1"/>
    <col min="8" max="8" width="15.42578125" style="18" customWidth="1"/>
    <col min="9" max="9" width="15.42578125" style="27" customWidth="1"/>
    <col min="10" max="10" width="15.42578125" style="2" customWidth="1"/>
    <col min="11" max="11" width="15.5703125" style="19" customWidth="1"/>
    <col min="12" max="12" width="15.42578125" style="18" customWidth="1"/>
    <col min="13" max="13" width="15.42578125" style="2" customWidth="1"/>
    <col min="14" max="14" width="19.140625" style="47"/>
    <col min="15" max="16384" width="19.140625" style="2"/>
  </cols>
  <sheetData>
    <row r="1" spans="1:14" ht="26.25" x14ac:dyDescent="0.25">
      <c r="A1" s="1"/>
      <c r="B1" s="1"/>
      <c r="C1" s="102" t="s">
        <v>0</v>
      </c>
      <c r="D1" s="103"/>
      <c r="E1" s="103"/>
      <c r="F1" s="103"/>
      <c r="G1" s="103"/>
      <c r="H1" s="103"/>
      <c r="I1" s="104"/>
      <c r="J1" s="103"/>
      <c r="K1" s="103"/>
      <c r="L1" s="103"/>
      <c r="M1" s="105"/>
      <c r="N1" s="44"/>
    </row>
    <row r="2" spans="1:14" s="4" customFormat="1" ht="23.25" x14ac:dyDescent="0.35">
      <c r="A2" s="3"/>
      <c r="B2" s="3"/>
      <c r="C2" s="106" t="s">
        <v>1</v>
      </c>
      <c r="D2" s="107"/>
      <c r="E2" s="107"/>
      <c r="F2" s="107"/>
      <c r="G2" s="107"/>
      <c r="H2" s="107"/>
      <c r="I2" s="108"/>
      <c r="J2" s="107"/>
      <c r="K2" s="107"/>
      <c r="L2" s="107"/>
      <c r="M2" s="109"/>
      <c r="N2" s="44"/>
    </row>
    <row r="3" spans="1:14" s="4" customFormat="1" ht="18.75" x14ac:dyDescent="0.25">
      <c r="A3" s="3"/>
      <c r="B3" s="3"/>
      <c r="C3" s="110" t="str">
        <f>"Registered Voter Turnout: "&amp;TEXT((L8/(D8+H8)),"0.0%")</f>
        <v>Registered Voter Turnout: 20.0%</v>
      </c>
      <c r="D3" s="111"/>
      <c r="E3" s="111"/>
      <c r="F3" s="111"/>
      <c r="G3" s="111"/>
      <c r="H3" s="111"/>
      <c r="I3" s="112"/>
      <c r="J3" s="111"/>
      <c r="K3" s="111"/>
      <c r="L3" s="111"/>
      <c r="M3" s="113"/>
      <c r="N3" s="44"/>
    </row>
    <row r="4" spans="1:14" s="4" customFormat="1" ht="18" customHeight="1" x14ac:dyDescent="0.25">
      <c r="A4" s="3"/>
      <c r="B4" s="3"/>
      <c r="C4" s="110" t="str">
        <f>"Estimated Citizen Voting Age Population (CVAP)* Turnout: "&amp;TEXT((L8/(322700)),"0.0%")</f>
        <v>Estimated Citizen Voting Age Population (CVAP)* Turnout: 15.1%</v>
      </c>
      <c r="D4" s="111"/>
      <c r="E4" s="111"/>
      <c r="F4" s="111"/>
      <c r="G4" s="111"/>
      <c r="H4" s="111"/>
      <c r="I4" s="111"/>
      <c r="J4" s="111"/>
      <c r="K4" s="111"/>
      <c r="L4" s="111"/>
      <c r="M4" s="113"/>
      <c r="N4" s="44"/>
    </row>
    <row r="5" spans="1:14" s="4" customFormat="1" ht="16.5" thickBot="1" x14ac:dyDescent="0.3">
      <c r="A5" s="3"/>
      <c r="B5" s="3"/>
      <c r="C5" s="114" t="s">
        <v>2</v>
      </c>
      <c r="D5" s="115"/>
      <c r="E5" s="115"/>
      <c r="F5" s="115"/>
      <c r="G5" s="115"/>
      <c r="H5" s="115"/>
      <c r="I5" s="116"/>
      <c r="J5" s="115"/>
      <c r="K5" s="115"/>
      <c r="L5" s="115"/>
      <c r="M5" s="117"/>
      <c r="N5" s="44"/>
    </row>
    <row r="6" spans="1:14" s="6" customFormat="1" ht="18.75" customHeight="1" thickBot="1" x14ac:dyDescent="0.3">
      <c r="A6" s="5"/>
      <c r="B6" s="5"/>
      <c r="C6" s="76"/>
      <c r="D6" s="50" t="s">
        <v>3</v>
      </c>
      <c r="E6" s="99" t="s">
        <v>4</v>
      </c>
      <c r="F6" s="99"/>
      <c r="G6" s="99"/>
      <c r="H6" s="99"/>
      <c r="I6" s="100" t="s">
        <v>5</v>
      </c>
      <c r="J6" s="99"/>
      <c r="K6" s="99"/>
      <c r="L6" s="101"/>
      <c r="M6" s="77" t="s">
        <v>6</v>
      </c>
      <c r="N6" s="45"/>
    </row>
    <row r="7" spans="1:14" s="6" customFormat="1" ht="32.25" customHeight="1" thickBot="1" x14ac:dyDescent="0.3">
      <c r="A7" s="5"/>
      <c r="B7" s="5"/>
      <c r="C7" s="78"/>
      <c r="D7" s="51" t="s">
        <v>7</v>
      </c>
      <c r="E7" s="7" t="s">
        <v>8</v>
      </c>
      <c r="F7" s="28" t="s">
        <v>9</v>
      </c>
      <c r="G7" s="7" t="s">
        <v>10</v>
      </c>
      <c r="H7" s="29" t="s">
        <v>11</v>
      </c>
      <c r="I7" s="29" t="s">
        <v>12</v>
      </c>
      <c r="J7" s="28" t="s">
        <v>13</v>
      </c>
      <c r="K7" s="29" t="s">
        <v>14</v>
      </c>
      <c r="L7" s="30" t="s">
        <v>15</v>
      </c>
      <c r="M7" s="79" t="s">
        <v>16</v>
      </c>
      <c r="N7" s="45"/>
    </row>
    <row r="8" spans="1:14" s="9" customFormat="1" ht="38.25" thickBot="1" x14ac:dyDescent="0.3">
      <c r="A8" s="8" t="s">
        <v>17</v>
      </c>
      <c r="B8" s="8" t="s">
        <v>18</v>
      </c>
      <c r="C8" s="80" t="s">
        <v>19</v>
      </c>
      <c r="D8" s="52">
        <f>SUM(D20,D30,D43,D53,D63,D73,D86,D98,D108,D118,D131,D144,D158)</f>
        <v>242399</v>
      </c>
      <c r="E8" s="35">
        <f>SUM(E20,E30,E43,E53,E63,E73,E86,E98,E108,E118,E131,E144,E158)</f>
        <v>2053</v>
      </c>
      <c r="F8" s="36">
        <f>E8/K8</f>
        <v>4.7507752117369371E-2</v>
      </c>
      <c r="G8" s="35">
        <f>SUM(G20,G30,G43,G53,G63,G73,G86,G98,G108,G118,G131,G144,G158)</f>
        <v>284</v>
      </c>
      <c r="H8" s="37">
        <f>SUM(E8,G8)</f>
        <v>2337</v>
      </c>
      <c r="I8" s="37">
        <f>SUM(I20,I30,I43,I53,I63,I73,I86,I98,I108,I118,I131,I144,I158)</f>
        <v>5672</v>
      </c>
      <c r="J8" s="38">
        <f t="shared" ref="J8:J71" si="0">I8/L8</f>
        <v>0.11602503784314527</v>
      </c>
      <c r="K8" s="37">
        <f>SUM(K20,K30,K43,K53,K63,K73,K86,K98,K108,K118,K131,K144,K158)</f>
        <v>43214</v>
      </c>
      <c r="L8" s="39">
        <f t="shared" ref="L8:L19" si="1">SUM(I8,K8)</f>
        <v>48886</v>
      </c>
      <c r="M8" s="81">
        <f t="shared" ref="M8:M71" si="2">L8/SUM(H8,D8)</f>
        <v>0.19974993462343096</v>
      </c>
      <c r="N8" s="43"/>
    </row>
    <row r="9" spans="1:14" x14ac:dyDescent="0.25">
      <c r="A9" s="59">
        <v>1</v>
      </c>
      <c r="B9" s="59">
        <v>1</v>
      </c>
      <c r="C9" s="82" t="s">
        <v>20</v>
      </c>
      <c r="D9" s="60">
        <v>960</v>
      </c>
      <c r="E9" s="64">
        <v>1</v>
      </c>
      <c r="F9" s="65">
        <f>E9/K9</f>
        <v>5.8823529411764705E-3</v>
      </c>
      <c r="G9" s="66">
        <v>1</v>
      </c>
      <c r="H9" s="64">
        <f>SUM(E9,G9)</f>
        <v>2</v>
      </c>
      <c r="I9" s="66">
        <v>19</v>
      </c>
      <c r="J9" s="67">
        <f t="shared" si="0"/>
        <v>0.10052910052910052</v>
      </c>
      <c r="K9" s="64">
        <v>170</v>
      </c>
      <c r="L9" s="68">
        <f t="shared" si="1"/>
        <v>189</v>
      </c>
      <c r="M9" s="83">
        <f>L9/SUM(H9,D9)</f>
        <v>0.19646569646569648</v>
      </c>
    </row>
    <row r="10" spans="1:14" x14ac:dyDescent="0.25">
      <c r="A10" s="59">
        <v>1</v>
      </c>
      <c r="B10" s="59">
        <v>2</v>
      </c>
      <c r="C10" s="84" t="s">
        <v>21</v>
      </c>
      <c r="D10" s="61">
        <v>878</v>
      </c>
      <c r="E10" s="64">
        <v>17</v>
      </c>
      <c r="F10" s="69">
        <f t="shared" ref="F10:F19" si="3">E10/K10</f>
        <v>0.11564625850340136</v>
      </c>
      <c r="G10" s="66">
        <v>0</v>
      </c>
      <c r="H10" s="64">
        <f>SUM(E10,G10)</f>
        <v>17</v>
      </c>
      <c r="I10" s="66">
        <v>9</v>
      </c>
      <c r="J10" s="70">
        <f>I10/L10</f>
        <v>5.7692307692307696E-2</v>
      </c>
      <c r="K10" s="64">
        <v>147</v>
      </c>
      <c r="L10" s="66">
        <f t="shared" si="1"/>
        <v>156</v>
      </c>
      <c r="M10" s="85">
        <f t="shared" si="2"/>
        <v>0.17430167597765364</v>
      </c>
    </row>
    <row r="11" spans="1:14" x14ac:dyDescent="0.25">
      <c r="A11" s="59">
        <v>1</v>
      </c>
      <c r="B11" s="59">
        <v>3</v>
      </c>
      <c r="C11" s="84" t="s">
        <v>22</v>
      </c>
      <c r="D11" s="61">
        <v>964</v>
      </c>
      <c r="E11" s="64">
        <v>9</v>
      </c>
      <c r="F11" s="69">
        <f>E11/K11</f>
        <v>8.0357142857142863E-2</v>
      </c>
      <c r="G11" s="66">
        <v>0</v>
      </c>
      <c r="H11" s="64">
        <f t="shared" ref="H11:H19" si="4">SUM(E11,G11)</f>
        <v>9</v>
      </c>
      <c r="I11" s="66">
        <v>9</v>
      </c>
      <c r="J11" s="70">
        <f t="shared" si="0"/>
        <v>7.43801652892562E-2</v>
      </c>
      <c r="K11" s="64">
        <v>112</v>
      </c>
      <c r="L11" s="66">
        <f t="shared" si="1"/>
        <v>121</v>
      </c>
      <c r="M11" s="85">
        <f t="shared" si="2"/>
        <v>0.12435765673175746</v>
      </c>
    </row>
    <row r="12" spans="1:14" x14ac:dyDescent="0.25">
      <c r="A12" s="59">
        <v>1</v>
      </c>
      <c r="B12" s="59">
        <v>4</v>
      </c>
      <c r="C12" s="84" t="s">
        <v>23</v>
      </c>
      <c r="D12" s="61">
        <v>2674</v>
      </c>
      <c r="E12" s="64">
        <v>31</v>
      </c>
      <c r="F12" s="69">
        <f t="shared" si="3"/>
        <v>7.4162679425837319E-2</v>
      </c>
      <c r="G12" s="66">
        <v>1</v>
      </c>
      <c r="H12" s="64">
        <f t="shared" si="4"/>
        <v>32</v>
      </c>
      <c r="I12" s="66">
        <v>31</v>
      </c>
      <c r="J12" s="70">
        <f t="shared" si="0"/>
        <v>6.9042316258351888E-2</v>
      </c>
      <c r="K12" s="64">
        <v>418</v>
      </c>
      <c r="L12" s="66">
        <f t="shared" si="1"/>
        <v>449</v>
      </c>
      <c r="M12" s="85">
        <f t="shared" si="2"/>
        <v>0.16592756836659275</v>
      </c>
    </row>
    <row r="13" spans="1:14" x14ac:dyDescent="0.25">
      <c r="A13" s="59">
        <v>1</v>
      </c>
      <c r="B13" s="59">
        <v>5</v>
      </c>
      <c r="C13" s="84" t="s">
        <v>24</v>
      </c>
      <c r="D13" s="61">
        <v>2171</v>
      </c>
      <c r="E13" s="64">
        <v>14</v>
      </c>
      <c r="F13" s="69">
        <f>E13/K13</f>
        <v>3.2183908045977011E-2</v>
      </c>
      <c r="G13" s="66">
        <v>1</v>
      </c>
      <c r="H13" s="64">
        <f t="shared" si="4"/>
        <v>15</v>
      </c>
      <c r="I13" s="66">
        <v>50</v>
      </c>
      <c r="J13" s="70">
        <f t="shared" si="0"/>
        <v>0.10309278350515463</v>
      </c>
      <c r="K13" s="64">
        <v>435</v>
      </c>
      <c r="L13" s="66">
        <f t="shared" si="1"/>
        <v>485</v>
      </c>
      <c r="M13" s="85">
        <f t="shared" si="2"/>
        <v>0.22186642268984447</v>
      </c>
    </row>
    <row r="14" spans="1:14" x14ac:dyDescent="0.25">
      <c r="A14" s="59">
        <v>1</v>
      </c>
      <c r="B14" s="59">
        <v>6</v>
      </c>
      <c r="C14" s="84" t="s">
        <v>25</v>
      </c>
      <c r="D14" s="61">
        <v>2550</v>
      </c>
      <c r="E14" s="64">
        <v>12</v>
      </c>
      <c r="F14" s="69">
        <f>E14/K14</f>
        <v>2.2770398481973434E-2</v>
      </c>
      <c r="G14" s="66">
        <v>2</v>
      </c>
      <c r="H14" s="64">
        <f t="shared" si="4"/>
        <v>14</v>
      </c>
      <c r="I14" s="66">
        <v>65</v>
      </c>
      <c r="J14" s="70">
        <f t="shared" si="0"/>
        <v>0.1097972972972973</v>
      </c>
      <c r="K14" s="64">
        <v>527</v>
      </c>
      <c r="L14" s="71">
        <f>SUM(I14,K14)</f>
        <v>592</v>
      </c>
      <c r="M14" s="85">
        <f t="shared" si="2"/>
        <v>0.23088923556942278</v>
      </c>
    </row>
    <row r="15" spans="1:14" x14ac:dyDescent="0.25">
      <c r="A15" s="59">
        <v>1</v>
      </c>
      <c r="B15" s="59">
        <v>7</v>
      </c>
      <c r="C15" s="84" t="s">
        <v>26</v>
      </c>
      <c r="D15" s="61">
        <v>2699</v>
      </c>
      <c r="E15" s="64">
        <v>21</v>
      </c>
      <c r="F15" s="69">
        <f>E15/K15</f>
        <v>3.608247422680412E-2</v>
      </c>
      <c r="G15" s="66">
        <v>0</v>
      </c>
      <c r="H15" s="64">
        <f t="shared" si="4"/>
        <v>21</v>
      </c>
      <c r="I15" s="66">
        <v>60</v>
      </c>
      <c r="J15" s="70">
        <f t="shared" si="0"/>
        <v>9.3457943925233641E-2</v>
      </c>
      <c r="K15" s="64">
        <v>582</v>
      </c>
      <c r="L15" s="71">
        <f>SUM(I15,K15)</f>
        <v>642</v>
      </c>
      <c r="M15" s="85">
        <f>L15/SUM(H15,D15)</f>
        <v>0.23602941176470588</v>
      </c>
    </row>
    <row r="16" spans="1:14" x14ac:dyDescent="0.25">
      <c r="A16" s="59">
        <v>1</v>
      </c>
      <c r="B16" s="59">
        <v>8</v>
      </c>
      <c r="C16" s="84" t="s">
        <v>27</v>
      </c>
      <c r="D16" s="61">
        <v>1438</v>
      </c>
      <c r="E16" s="64">
        <v>20</v>
      </c>
      <c r="F16" s="69">
        <f t="shared" si="3"/>
        <v>7.8431372549019607E-2</v>
      </c>
      <c r="G16" s="66">
        <v>1</v>
      </c>
      <c r="H16" s="64">
        <f t="shared" si="4"/>
        <v>21</v>
      </c>
      <c r="I16" s="66">
        <v>20</v>
      </c>
      <c r="J16" s="70">
        <f t="shared" si="0"/>
        <v>7.2727272727272724E-2</v>
      </c>
      <c r="K16" s="64">
        <v>255</v>
      </c>
      <c r="L16" s="66">
        <f t="shared" si="1"/>
        <v>275</v>
      </c>
      <c r="M16" s="85">
        <f t="shared" si="2"/>
        <v>0.18848526387936942</v>
      </c>
    </row>
    <row r="17" spans="1:14" x14ac:dyDescent="0.25">
      <c r="A17" s="59">
        <v>1</v>
      </c>
      <c r="B17" s="59">
        <v>9</v>
      </c>
      <c r="C17" s="84" t="s">
        <v>28</v>
      </c>
      <c r="D17" s="61">
        <v>2243</v>
      </c>
      <c r="E17" s="64">
        <v>29</v>
      </c>
      <c r="F17" s="69">
        <f t="shared" si="3"/>
        <v>7.9452054794520555E-2</v>
      </c>
      <c r="G17" s="66">
        <v>0</v>
      </c>
      <c r="H17" s="64">
        <f t="shared" si="4"/>
        <v>29</v>
      </c>
      <c r="I17" s="66">
        <v>42</v>
      </c>
      <c r="J17" s="70">
        <f t="shared" si="0"/>
        <v>0.10319410319410319</v>
      </c>
      <c r="K17" s="64">
        <v>365</v>
      </c>
      <c r="L17" s="66">
        <f t="shared" si="1"/>
        <v>407</v>
      </c>
      <c r="M17" s="85">
        <f t="shared" si="2"/>
        <v>0.17913732394366197</v>
      </c>
    </row>
    <row r="18" spans="1:14" x14ac:dyDescent="0.25">
      <c r="A18" s="59">
        <v>1</v>
      </c>
      <c r="B18" s="59">
        <v>10</v>
      </c>
      <c r="C18" s="84" t="s">
        <v>29</v>
      </c>
      <c r="D18" s="61">
        <v>1884</v>
      </c>
      <c r="E18" s="64">
        <v>11</v>
      </c>
      <c r="F18" s="69">
        <f t="shared" si="3"/>
        <v>2.9023746701846966E-2</v>
      </c>
      <c r="G18" s="66">
        <v>0</v>
      </c>
      <c r="H18" s="64">
        <f t="shared" si="4"/>
        <v>11</v>
      </c>
      <c r="I18" s="66">
        <v>46</v>
      </c>
      <c r="J18" s="70">
        <f t="shared" si="0"/>
        <v>0.10823529411764705</v>
      </c>
      <c r="K18" s="64">
        <v>379</v>
      </c>
      <c r="L18" s="66">
        <f t="shared" si="1"/>
        <v>425</v>
      </c>
      <c r="M18" s="85">
        <f t="shared" si="2"/>
        <v>0.22427440633245382</v>
      </c>
    </row>
    <row r="19" spans="1:14" ht="16.5" thickBot="1" x14ac:dyDescent="0.3">
      <c r="A19" s="59">
        <v>1</v>
      </c>
      <c r="B19" s="59">
        <v>11</v>
      </c>
      <c r="C19" s="86" t="s">
        <v>30</v>
      </c>
      <c r="D19" s="61">
        <v>2021</v>
      </c>
      <c r="E19" s="64">
        <v>55</v>
      </c>
      <c r="F19" s="72">
        <f t="shared" si="3"/>
        <v>0.17857142857142858</v>
      </c>
      <c r="G19" s="66">
        <v>1</v>
      </c>
      <c r="H19" s="64">
        <f t="shared" si="4"/>
        <v>56</v>
      </c>
      <c r="I19" s="66">
        <v>32</v>
      </c>
      <c r="J19" s="73">
        <f t="shared" si="0"/>
        <v>9.4117647058823528E-2</v>
      </c>
      <c r="K19" s="64">
        <v>308</v>
      </c>
      <c r="L19" s="74">
        <f t="shared" si="1"/>
        <v>340</v>
      </c>
      <c r="M19" s="87">
        <f t="shared" si="2"/>
        <v>0.16369764082811747</v>
      </c>
    </row>
    <row r="20" spans="1:14" s="9" customFormat="1" ht="18.75" customHeight="1" thickBot="1" x14ac:dyDescent="0.3">
      <c r="A20" s="10"/>
      <c r="B20" s="10"/>
      <c r="C20" s="80" t="s">
        <v>31</v>
      </c>
      <c r="D20" s="52">
        <f>SUM(D9:D19)</f>
        <v>20482</v>
      </c>
      <c r="E20" s="35">
        <f>SUM(E9:E19)</f>
        <v>220</v>
      </c>
      <c r="F20" s="36">
        <f>E20/K20</f>
        <v>5.9491617090319089E-2</v>
      </c>
      <c r="G20" s="35">
        <f>SUM(G9:G19)</f>
        <v>7</v>
      </c>
      <c r="H20" s="37">
        <f>SUM(E20,G20)</f>
        <v>227</v>
      </c>
      <c r="I20" s="37">
        <f>SUM(I9:I19)</f>
        <v>383</v>
      </c>
      <c r="J20" s="38">
        <f>I20/L20</f>
        <v>9.3849546679735357E-2</v>
      </c>
      <c r="K20" s="37">
        <f>SUM(K9:K19)</f>
        <v>3698</v>
      </c>
      <c r="L20" s="39">
        <f>SUM(I20,K20)</f>
        <v>4081</v>
      </c>
      <c r="M20" s="81">
        <f t="shared" si="2"/>
        <v>0.19706407842001061</v>
      </c>
      <c r="N20" s="46"/>
    </row>
    <row r="21" spans="1:14" x14ac:dyDescent="0.25">
      <c r="A21" s="59">
        <v>2</v>
      </c>
      <c r="B21" s="59">
        <v>1</v>
      </c>
      <c r="C21" s="82" t="s">
        <v>32</v>
      </c>
      <c r="D21" s="60">
        <v>1181</v>
      </c>
      <c r="E21" s="64">
        <v>22</v>
      </c>
      <c r="F21" s="65">
        <f>E21/K21</f>
        <v>0.42307692307692307</v>
      </c>
      <c r="G21" s="66">
        <v>1</v>
      </c>
      <c r="H21" s="64">
        <f>SUM(E21,G21)</f>
        <v>23</v>
      </c>
      <c r="I21" s="66">
        <v>5</v>
      </c>
      <c r="J21" s="67">
        <f t="shared" si="0"/>
        <v>8.771929824561403E-2</v>
      </c>
      <c r="K21" s="64">
        <v>52</v>
      </c>
      <c r="L21" s="68">
        <f>SUM(I21,K21)</f>
        <v>57</v>
      </c>
      <c r="M21" s="83">
        <f t="shared" si="2"/>
        <v>4.7342192691029898E-2</v>
      </c>
    </row>
    <row r="22" spans="1:14" x14ac:dyDescent="0.25">
      <c r="A22" s="59">
        <v>2</v>
      </c>
      <c r="B22" s="59">
        <v>2</v>
      </c>
      <c r="C22" s="84" t="s">
        <v>33</v>
      </c>
      <c r="D22" s="61">
        <v>757</v>
      </c>
      <c r="E22" s="64">
        <v>23</v>
      </c>
      <c r="F22" s="65">
        <f t="shared" ref="F22:F29" si="5">E22/K22</f>
        <v>0.41818181818181815</v>
      </c>
      <c r="G22" s="66">
        <v>0</v>
      </c>
      <c r="H22" s="64">
        <f t="shared" ref="H22:H61" si="6">SUM(E22,G22)</f>
        <v>23</v>
      </c>
      <c r="I22" s="66">
        <v>6</v>
      </c>
      <c r="J22" s="67">
        <f t="shared" si="0"/>
        <v>9.8360655737704916E-2</v>
      </c>
      <c r="K22" s="64">
        <v>55</v>
      </c>
      <c r="L22" s="66">
        <f t="shared" ref="L22:L85" si="7">SUM(I22,K22)</f>
        <v>61</v>
      </c>
      <c r="M22" s="85">
        <f t="shared" si="2"/>
        <v>7.8205128205128205E-2</v>
      </c>
    </row>
    <row r="23" spans="1:14" x14ac:dyDescent="0.25">
      <c r="A23" s="59">
        <v>2</v>
      </c>
      <c r="B23" s="59">
        <v>3</v>
      </c>
      <c r="C23" s="84" t="s">
        <v>34</v>
      </c>
      <c r="D23" s="61">
        <v>1398</v>
      </c>
      <c r="E23" s="64">
        <v>36</v>
      </c>
      <c r="F23" s="65">
        <f t="shared" si="5"/>
        <v>0.17910447761194029</v>
      </c>
      <c r="G23" s="66">
        <v>3</v>
      </c>
      <c r="H23" s="64">
        <f t="shared" si="6"/>
        <v>39</v>
      </c>
      <c r="I23" s="66">
        <v>33</v>
      </c>
      <c r="J23" s="67">
        <f t="shared" si="0"/>
        <v>0.14102564102564102</v>
      </c>
      <c r="K23" s="64">
        <v>201</v>
      </c>
      <c r="L23" s="66">
        <f t="shared" si="7"/>
        <v>234</v>
      </c>
      <c r="M23" s="85">
        <f t="shared" si="2"/>
        <v>0.162839248434238</v>
      </c>
    </row>
    <row r="24" spans="1:14" x14ac:dyDescent="0.25">
      <c r="A24" s="59">
        <v>2</v>
      </c>
      <c r="B24" s="59">
        <v>4</v>
      </c>
      <c r="C24" s="84" t="s">
        <v>35</v>
      </c>
      <c r="D24" s="61">
        <v>640</v>
      </c>
      <c r="E24" s="64">
        <v>7</v>
      </c>
      <c r="F24" s="65">
        <f t="shared" si="5"/>
        <v>0.33333333333333331</v>
      </c>
      <c r="G24" s="66">
        <v>0</v>
      </c>
      <c r="H24" s="64">
        <f t="shared" si="6"/>
        <v>7</v>
      </c>
      <c r="I24" s="66">
        <v>1</v>
      </c>
      <c r="J24" s="67">
        <f t="shared" si="0"/>
        <v>4.5454545454545456E-2</v>
      </c>
      <c r="K24" s="64">
        <v>21</v>
      </c>
      <c r="L24" s="66">
        <f t="shared" si="7"/>
        <v>22</v>
      </c>
      <c r="M24" s="85">
        <f t="shared" si="2"/>
        <v>3.4003091190108192E-2</v>
      </c>
    </row>
    <row r="25" spans="1:14" x14ac:dyDescent="0.25">
      <c r="A25" s="59">
        <v>2</v>
      </c>
      <c r="B25" s="59">
        <v>5</v>
      </c>
      <c r="C25" s="84" t="s">
        <v>36</v>
      </c>
      <c r="D25" s="61">
        <v>2336</v>
      </c>
      <c r="E25" s="64">
        <v>26</v>
      </c>
      <c r="F25" s="65">
        <f t="shared" si="5"/>
        <v>5.168986083499006E-2</v>
      </c>
      <c r="G25" s="66">
        <v>3</v>
      </c>
      <c r="H25" s="64">
        <f t="shared" si="6"/>
        <v>29</v>
      </c>
      <c r="I25" s="66">
        <v>79</v>
      </c>
      <c r="J25" s="67">
        <f t="shared" si="0"/>
        <v>0.13573883161512026</v>
      </c>
      <c r="K25" s="64">
        <v>503</v>
      </c>
      <c r="L25" s="66">
        <f t="shared" si="7"/>
        <v>582</v>
      </c>
      <c r="M25" s="85">
        <f t="shared" si="2"/>
        <v>0.24608879492600422</v>
      </c>
    </row>
    <row r="26" spans="1:14" x14ac:dyDescent="0.25">
      <c r="A26" s="59">
        <v>2</v>
      </c>
      <c r="B26" s="59">
        <v>6</v>
      </c>
      <c r="C26" s="84" t="s">
        <v>37</v>
      </c>
      <c r="D26" s="61">
        <v>1763</v>
      </c>
      <c r="E26" s="64">
        <v>34</v>
      </c>
      <c r="F26" s="65">
        <f t="shared" si="5"/>
        <v>0.30630630630630629</v>
      </c>
      <c r="G26" s="66">
        <v>3</v>
      </c>
      <c r="H26" s="64">
        <f t="shared" si="6"/>
        <v>37</v>
      </c>
      <c r="I26" s="66">
        <v>9</v>
      </c>
      <c r="J26" s="67">
        <f t="shared" si="0"/>
        <v>7.4999999999999997E-2</v>
      </c>
      <c r="K26" s="64">
        <v>111</v>
      </c>
      <c r="L26" s="66">
        <f t="shared" si="7"/>
        <v>120</v>
      </c>
      <c r="M26" s="85">
        <f t="shared" si="2"/>
        <v>6.6666666666666666E-2</v>
      </c>
    </row>
    <row r="27" spans="1:14" x14ac:dyDescent="0.25">
      <c r="A27" s="59">
        <v>2</v>
      </c>
      <c r="B27" s="59">
        <v>7</v>
      </c>
      <c r="C27" s="84" t="s">
        <v>38</v>
      </c>
      <c r="D27" s="61">
        <v>805</v>
      </c>
      <c r="E27" s="64">
        <v>42</v>
      </c>
      <c r="F27" s="65">
        <f t="shared" si="5"/>
        <v>0.33870967741935482</v>
      </c>
      <c r="G27" s="66">
        <v>0</v>
      </c>
      <c r="H27" s="64">
        <f t="shared" si="6"/>
        <v>42</v>
      </c>
      <c r="I27" s="66">
        <v>16</v>
      </c>
      <c r="J27" s="67">
        <f t="shared" si="0"/>
        <v>0.11428571428571428</v>
      </c>
      <c r="K27" s="64">
        <v>124</v>
      </c>
      <c r="L27" s="66">
        <f t="shared" si="7"/>
        <v>140</v>
      </c>
      <c r="M27" s="85">
        <f t="shared" si="2"/>
        <v>0.16528925619834711</v>
      </c>
    </row>
    <row r="28" spans="1:14" x14ac:dyDescent="0.25">
      <c r="A28" s="59">
        <v>2</v>
      </c>
      <c r="B28" s="59">
        <v>8</v>
      </c>
      <c r="C28" s="84" t="s">
        <v>39</v>
      </c>
      <c r="D28" s="61">
        <v>1822</v>
      </c>
      <c r="E28" s="64">
        <v>15</v>
      </c>
      <c r="F28" s="65">
        <f t="shared" si="5"/>
        <v>3.1120331950207469E-2</v>
      </c>
      <c r="G28" s="66">
        <v>1</v>
      </c>
      <c r="H28" s="64">
        <f t="shared" si="6"/>
        <v>16</v>
      </c>
      <c r="I28" s="66">
        <v>63</v>
      </c>
      <c r="J28" s="67">
        <f t="shared" si="0"/>
        <v>0.11559633027522936</v>
      </c>
      <c r="K28" s="64">
        <v>482</v>
      </c>
      <c r="L28" s="66">
        <f t="shared" si="7"/>
        <v>545</v>
      </c>
      <c r="M28" s="85">
        <f t="shared" si="2"/>
        <v>0.29651795429815014</v>
      </c>
    </row>
    <row r="29" spans="1:14" ht="16.5" thickBot="1" x14ac:dyDescent="0.3">
      <c r="A29" s="59">
        <v>2</v>
      </c>
      <c r="B29" s="59">
        <v>9</v>
      </c>
      <c r="C29" s="86" t="s">
        <v>40</v>
      </c>
      <c r="D29" s="61">
        <v>707</v>
      </c>
      <c r="E29" s="64">
        <v>8</v>
      </c>
      <c r="F29" s="65">
        <f t="shared" si="5"/>
        <v>5.2287581699346407E-2</v>
      </c>
      <c r="G29" s="66">
        <v>0</v>
      </c>
      <c r="H29" s="64">
        <f t="shared" si="6"/>
        <v>8</v>
      </c>
      <c r="I29" s="66">
        <v>31</v>
      </c>
      <c r="J29" s="67">
        <f t="shared" si="0"/>
        <v>0.16847826086956522</v>
      </c>
      <c r="K29" s="64">
        <v>153</v>
      </c>
      <c r="L29" s="74">
        <f t="shared" si="7"/>
        <v>184</v>
      </c>
      <c r="M29" s="87">
        <f t="shared" si="2"/>
        <v>0.25734265734265732</v>
      </c>
    </row>
    <row r="30" spans="1:14" s="12" customFormat="1" ht="18.75" customHeight="1" thickBot="1" x14ac:dyDescent="0.35">
      <c r="A30" s="11"/>
      <c r="B30" s="11"/>
      <c r="C30" s="80" t="s">
        <v>41</v>
      </c>
      <c r="D30" s="52">
        <f>SUM(D21:D29)</f>
        <v>11409</v>
      </c>
      <c r="E30" s="35">
        <f>SUM(E21:E29)</f>
        <v>213</v>
      </c>
      <c r="F30" s="36">
        <f>E30/K30</f>
        <v>0.12514688601645124</v>
      </c>
      <c r="G30" s="35">
        <f>SUM(G21:G29)</f>
        <v>11</v>
      </c>
      <c r="H30" s="37">
        <f>SUM(E30,G30)</f>
        <v>224</v>
      </c>
      <c r="I30" s="37">
        <f>SUM(I21:I29)</f>
        <v>243</v>
      </c>
      <c r="J30" s="38">
        <f t="shared" si="0"/>
        <v>0.12493573264781491</v>
      </c>
      <c r="K30" s="37">
        <f>SUM(K21:K29)</f>
        <v>1702</v>
      </c>
      <c r="L30" s="39">
        <f t="shared" si="7"/>
        <v>1945</v>
      </c>
      <c r="M30" s="81">
        <f t="shared" si="2"/>
        <v>0.16719676781569673</v>
      </c>
      <c r="N30" s="48"/>
    </row>
    <row r="31" spans="1:14" x14ac:dyDescent="0.25">
      <c r="A31" s="59">
        <v>3</v>
      </c>
      <c r="B31" s="59">
        <v>1</v>
      </c>
      <c r="C31" s="82" t="s">
        <v>42</v>
      </c>
      <c r="D31" s="60">
        <v>2054</v>
      </c>
      <c r="E31" s="64">
        <v>30</v>
      </c>
      <c r="F31" s="65">
        <f>E31/K31</f>
        <v>9.0634441087613288E-2</v>
      </c>
      <c r="G31" s="66">
        <v>0</v>
      </c>
      <c r="H31" s="64">
        <f t="shared" si="6"/>
        <v>30</v>
      </c>
      <c r="I31" s="66">
        <v>36</v>
      </c>
      <c r="J31" s="67">
        <f t="shared" si="0"/>
        <v>9.8092643051771122E-2</v>
      </c>
      <c r="K31" s="64">
        <v>331</v>
      </c>
      <c r="L31" s="68">
        <f t="shared" si="7"/>
        <v>367</v>
      </c>
      <c r="M31" s="88">
        <f t="shared" si="2"/>
        <v>0.17610364683301344</v>
      </c>
    </row>
    <row r="32" spans="1:14" x14ac:dyDescent="0.25">
      <c r="A32" s="59">
        <v>3</v>
      </c>
      <c r="B32" s="59">
        <v>2</v>
      </c>
      <c r="C32" s="84" t="s">
        <v>43</v>
      </c>
      <c r="D32" s="61">
        <v>1952</v>
      </c>
      <c r="E32" s="64">
        <v>23</v>
      </c>
      <c r="F32" s="69">
        <f t="shared" ref="F32:F40" si="8">E32/K32</f>
        <v>6.9069069069069067E-2</v>
      </c>
      <c r="G32" s="66">
        <v>18</v>
      </c>
      <c r="H32" s="64">
        <f t="shared" si="6"/>
        <v>41</v>
      </c>
      <c r="I32" s="66">
        <v>119</v>
      </c>
      <c r="J32" s="70">
        <f t="shared" si="0"/>
        <v>0.26327433628318586</v>
      </c>
      <c r="K32" s="64">
        <v>333</v>
      </c>
      <c r="L32" s="66">
        <f t="shared" si="7"/>
        <v>452</v>
      </c>
      <c r="M32" s="89">
        <f t="shared" si="2"/>
        <v>0.22679377822378324</v>
      </c>
    </row>
    <row r="33" spans="1:14" x14ac:dyDescent="0.25">
      <c r="A33" s="59">
        <v>3</v>
      </c>
      <c r="B33" s="59">
        <v>3</v>
      </c>
      <c r="C33" s="84" t="s">
        <v>44</v>
      </c>
      <c r="D33" s="61">
        <v>973</v>
      </c>
      <c r="E33" s="64">
        <v>9</v>
      </c>
      <c r="F33" s="69">
        <f t="shared" si="8"/>
        <v>4.4776119402985072E-2</v>
      </c>
      <c r="G33" s="66">
        <v>0</v>
      </c>
      <c r="H33" s="64">
        <f t="shared" si="6"/>
        <v>9</v>
      </c>
      <c r="I33" s="66">
        <v>38</v>
      </c>
      <c r="J33" s="70">
        <f t="shared" si="0"/>
        <v>0.15899581589958159</v>
      </c>
      <c r="K33" s="64">
        <v>201</v>
      </c>
      <c r="L33" s="66">
        <f t="shared" si="7"/>
        <v>239</v>
      </c>
      <c r="M33" s="89">
        <f t="shared" si="2"/>
        <v>0.24338085539714868</v>
      </c>
    </row>
    <row r="34" spans="1:14" x14ac:dyDescent="0.25">
      <c r="A34" s="59">
        <v>3</v>
      </c>
      <c r="B34" s="59">
        <v>4</v>
      </c>
      <c r="C34" s="84" t="s">
        <v>45</v>
      </c>
      <c r="D34" s="61">
        <v>1107</v>
      </c>
      <c r="E34" s="64">
        <v>10</v>
      </c>
      <c r="F34" s="69">
        <f t="shared" si="8"/>
        <v>5.7471264367816091E-2</v>
      </c>
      <c r="G34" s="66">
        <v>2</v>
      </c>
      <c r="H34" s="64">
        <f t="shared" si="6"/>
        <v>12</v>
      </c>
      <c r="I34" s="66">
        <v>20</v>
      </c>
      <c r="J34" s="70">
        <f t="shared" si="0"/>
        <v>0.10309278350515463</v>
      </c>
      <c r="K34" s="64">
        <v>174</v>
      </c>
      <c r="L34" s="66">
        <f t="shared" si="7"/>
        <v>194</v>
      </c>
      <c r="M34" s="89">
        <f t="shared" si="2"/>
        <v>0.17336907953529937</v>
      </c>
    </row>
    <row r="35" spans="1:14" x14ac:dyDescent="0.25">
      <c r="A35" s="59">
        <v>3</v>
      </c>
      <c r="B35" s="59">
        <v>5</v>
      </c>
      <c r="C35" s="84" t="s">
        <v>46</v>
      </c>
      <c r="D35" s="61">
        <v>1976</v>
      </c>
      <c r="E35" s="64">
        <v>14</v>
      </c>
      <c r="F35" s="69">
        <f t="shared" si="8"/>
        <v>6.9306930693069313E-2</v>
      </c>
      <c r="G35" s="66">
        <v>2</v>
      </c>
      <c r="H35" s="64">
        <f t="shared" si="6"/>
        <v>16</v>
      </c>
      <c r="I35" s="66">
        <v>37</v>
      </c>
      <c r="J35" s="70">
        <f t="shared" si="0"/>
        <v>0.15481171548117154</v>
      </c>
      <c r="K35" s="64">
        <v>202</v>
      </c>
      <c r="L35" s="66">
        <f t="shared" si="7"/>
        <v>239</v>
      </c>
      <c r="M35" s="89">
        <f t="shared" si="2"/>
        <v>0.11997991967871485</v>
      </c>
    </row>
    <row r="36" spans="1:14" x14ac:dyDescent="0.25">
      <c r="A36" s="59">
        <v>3</v>
      </c>
      <c r="B36" s="59">
        <v>6</v>
      </c>
      <c r="C36" s="84" t="s">
        <v>47</v>
      </c>
      <c r="D36" s="61">
        <v>1861</v>
      </c>
      <c r="E36" s="64">
        <v>16</v>
      </c>
      <c r="F36" s="69">
        <f t="shared" si="8"/>
        <v>7.2398190045248875E-2</v>
      </c>
      <c r="G36" s="66">
        <v>2</v>
      </c>
      <c r="H36" s="64">
        <f t="shared" si="6"/>
        <v>18</v>
      </c>
      <c r="I36" s="66">
        <v>51</v>
      </c>
      <c r="J36" s="70">
        <f t="shared" si="0"/>
        <v>0.1875</v>
      </c>
      <c r="K36" s="64">
        <v>221</v>
      </c>
      <c r="L36" s="66">
        <f t="shared" si="7"/>
        <v>272</v>
      </c>
      <c r="M36" s="89">
        <f t="shared" si="2"/>
        <v>0.1447578499201703</v>
      </c>
    </row>
    <row r="37" spans="1:14" x14ac:dyDescent="0.25">
      <c r="A37" s="59">
        <v>3</v>
      </c>
      <c r="B37" s="59">
        <v>7</v>
      </c>
      <c r="C37" s="84" t="s">
        <v>48</v>
      </c>
      <c r="D37" s="61">
        <v>3887</v>
      </c>
      <c r="E37" s="64">
        <v>34</v>
      </c>
      <c r="F37" s="69">
        <f t="shared" si="8"/>
        <v>5.329153605015674E-2</v>
      </c>
      <c r="G37" s="66">
        <v>3</v>
      </c>
      <c r="H37" s="64">
        <f t="shared" si="6"/>
        <v>37</v>
      </c>
      <c r="I37" s="66">
        <v>178</v>
      </c>
      <c r="J37" s="70">
        <f t="shared" si="0"/>
        <v>0.21813725490196079</v>
      </c>
      <c r="K37" s="64">
        <v>638</v>
      </c>
      <c r="L37" s="66">
        <f t="shared" si="7"/>
        <v>816</v>
      </c>
      <c r="M37" s="89">
        <f t="shared" si="2"/>
        <v>0.20795107033639143</v>
      </c>
    </row>
    <row r="38" spans="1:14" x14ac:dyDescent="0.25">
      <c r="A38" s="59">
        <v>3</v>
      </c>
      <c r="B38" s="59">
        <v>8</v>
      </c>
      <c r="C38" s="84" t="s">
        <v>49</v>
      </c>
      <c r="D38" s="61">
        <v>1215</v>
      </c>
      <c r="E38" s="64">
        <v>30</v>
      </c>
      <c r="F38" s="69">
        <f t="shared" si="8"/>
        <v>0.11406844106463879</v>
      </c>
      <c r="G38" s="66">
        <v>3</v>
      </c>
      <c r="H38" s="64">
        <f t="shared" si="6"/>
        <v>33</v>
      </c>
      <c r="I38" s="66">
        <v>55</v>
      </c>
      <c r="J38" s="70">
        <f t="shared" si="0"/>
        <v>0.17295597484276728</v>
      </c>
      <c r="K38" s="64">
        <v>263</v>
      </c>
      <c r="L38" s="66">
        <f t="shared" si="7"/>
        <v>318</v>
      </c>
      <c r="M38" s="89">
        <f t="shared" si="2"/>
        <v>0.25480769230769229</v>
      </c>
    </row>
    <row r="39" spans="1:14" x14ac:dyDescent="0.25">
      <c r="A39" s="59">
        <v>3</v>
      </c>
      <c r="B39" s="59">
        <v>9</v>
      </c>
      <c r="C39" s="84" t="s">
        <v>50</v>
      </c>
      <c r="D39" s="61">
        <v>1289</v>
      </c>
      <c r="E39" s="64">
        <v>26</v>
      </c>
      <c r="F39" s="69">
        <f t="shared" si="8"/>
        <v>0.125</v>
      </c>
      <c r="G39" s="66">
        <v>2</v>
      </c>
      <c r="H39" s="64">
        <f t="shared" si="6"/>
        <v>28</v>
      </c>
      <c r="I39" s="66">
        <v>25</v>
      </c>
      <c r="J39" s="70">
        <f t="shared" si="0"/>
        <v>0.1072961373390558</v>
      </c>
      <c r="K39" s="64">
        <v>208</v>
      </c>
      <c r="L39" s="66">
        <f t="shared" si="7"/>
        <v>233</v>
      </c>
      <c r="M39" s="89">
        <f t="shared" si="2"/>
        <v>0.17691723614274868</v>
      </c>
    </row>
    <row r="40" spans="1:14" x14ac:dyDescent="0.25">
      <c r="A40" s="59">
        <v>3</v>
      </c>
      <c r="B40" s="59">
        <v>10</v>
      </c>
      <c r="C40" s="84" t="s">
        <v>51</v>
      </c>
      <c r="D40" s="61">
        <v>2341</v>
      </c>
      <c r="E40" s="64">
        <v>36</v>
      </c>
      <c r="F40" s="69">
        <f t="shared" si="8"/>
        <v>9.0225563909774431E-2</v>
      </c>
      <c r="G40" s="66">
        <v>3</v>
      </c>
      <c r="H40" s="64">
        <f t="shared" si="6"/>
        <v>39</v>
      </c>
      <c r="I40" s="66">
        <v>91</v>
      </c>
      <c r="J40" s="70">
        <f t="shared" si="0"/>
        <v>0.18571428571428572</v>
      </c>
      <c r="K40" s="64">
        <v>399</v>
      </c>
      <c r="L40" s="66">
        <f t="shared" si="7"/>
        <v>490</v>
      </c>
      <c r="M40" s="89">
        <f t="shared" si="2"/>
        <v>0.20588235294117646</v>
      </c>
    </row>
    <row r="41" spans="1:14" x14ac:dyDescent="0.25">
      <c r="A41" s="59">
        <v>3</v>
      </c>
      <c r="B41" s="59">
        <v>11</v>
      </c>
      <c r="C41" s="84" t="s">
        <v>52</v>
      </c>
      <c r="D41" s="61">
        <v>1992</v>
      </c>
      <c r="E41" s="64">
        <v>16</v>
      </c>
      <c r="F41" s="72">
        <f>E41/K41</f>
        <v>4.3596730245231606E-2</v>
      </c>
      <c r="G41" s="66">
        <v>2</v>
      </c>
      <c r="H41" s="64">
        <f t="shared" si="6"/>
        <v>18</v>
      </c>
      <c r="I41" s="66">
        <v>85</v>
      </c>
      <c r="J41" s="70">
        <f t="shared" si="0"/>
        <v>0.18805309734513273</v>
      </c>
      <c r="K41" s="64">
        <v>367</v>
      </c>
      <c r="L41" s="66">
        <f t="shared" si="7"/>
        <v>452</v>
      </c>
      <c r="M41" s="89">
        <f t="shared" si="2"/>
        <v>0.22487562189054727</v>
      </c>
    </row>
    <row r="42" spans="1:14" ht="16.5" thickBot="1" x14ac:dyDescent="0.3">
      <c r="A42" s="59">
        <v>3</v>
      </c>
      <c r="B42" s="59">
        <v>12</v>
      </c>
      <c r="C42" s="86" t="s">
        <v>53</v>
      </c>
      <c r="D42" s="61">
        <v>1752</v>
      </c>
      <c r="E42" s="64">
        <v>15</v>
      </c>
      <c r="F42" s="75">
        <f>E42/K42</f>
        <v>6.097560975609756E-2</v>
      </c>
      <c r="G42" s="66">
        <v>1</v>
      </c>
      <c r="H42" s="64">
        <f t="shared" si="6"/>
        <v>16</v>
      </c>
      <c r="I42" s="66">
        <v>51</v>
      </c>
      <c r="J42" s="73">
        <f t="shared" si="0"/>
        <v>0.17171717171717171</v>
      </c>
      <c r="K42" s="64">
        <v>246</v>
      </c>
      <c r="L42" s="74">
        <f t="shared" si="7"/>
        <v>297</v>
      </c>
      <c r="M42" s="90">
        <f t="shared" si="2"/>
        <v>0.16798642533936653</v>
      </c>
    </row>
    <row r="43" spans="1:14" s="12" customFormat="1" ht="18.75" customHeight="1" thickBot="1" x14ac:dyDescent="0.35">
      <c r="A43" s="11"/>
      <c r="B43" s="11"/>
      <c r="C43" s="80" t="s">
        <v>54</v>
      </c>
      <c r="D43" s="52">
        <f>SUM(D31:D42)</f>
        <v>22399</v>
      </c>
      <c r="E43" s="35">
        <f>SUM(E31:E42)</f>
        <v>259</v>
      </c>
      <c r="F43" s="36">
        <f t="shared" ref="F43:F106" si="9">E43/K43</f>
        <v>7.2285794027351385E-2</v>
      </c>
      <c r="G43" s="35">
        <f>SUM(G31:G42)</f>
        <v>38</v>
      </c>
      <c r="H43" s="37">
        <f>SUM(E43,G43)</f>
        <v>297</v>
      </c>
      <c r="I43" s="37">
        <f>SUM(I31:I42)</f>
        <v>786</v>
      </c>
      <c r="J43" s="38">
        <f t="shared" si="0"/>
        <v>0.17990386816205081</v>
      </c>
      <c r="K43" s="37">
        <f>SUM(K31:K42)</f>
        <v>3583</v>
      </c>
      <c r="L43" s="39">
        <f t="shared" si="7"/>
        <v>4369</v>
      </c>
      <c r="M43" s="81">
        <f t="shared" si="2"/>
        <v>0.19250088121254846</v>
      </c>
      <c r="N43" s="49"/>
    </row>
    <row r="44" spans="1:14" x14ac:dyDescent="0.25">
      <c r="A44" s="59">
        <v>4</v>
      </c>
      <c r="B44" s="59">
        <v>1</v>
      </c>
      <c r="C44" s="82" t="s">
        <v>55</v>
      </c>
      <c r="D44" s="60">
        <v>1629</v>
      </c>
      <c r="E44" s="64">
        <v>5</v>
      </c>
      <c r="F44" s="65">
        <f>E44/K44</f>
        <v>2.976190476190476E-2</v>
      </c>
      <c r="G44" s="66">
        <v>2</v>
      </c>
      <c r="H44" s="64">
        <f t="shared" si="6"/>
        <v>7</v>
      </c>
      <c r="I44" s="66">
        <v>22</v>
      </c>
      <c r="J44" s="67">
        <f t="shared" si="0"/>
        <v>0.11578947368421053</v>
      </c>
      <c r="K44" s="64">
        <v>168</v>
      </c>
      <c r="L44" s="68">
        <f t="shared" si="7"/>
        <v>190</v>
      </c>
      <c r="M44" s="88">
        <f t="shared" si="2"/>
        <v>0.11613691931540342</v>
      </c>
    </row>
    <row r="45" spans="1:14" x14ac:dyDescent="0.25">
      <c r="A45" s="59">
        <v>4</v>
      </c>
      <c r="B45" s="59">
        <v>2</v>
      </c>
      <c r="C45" s="84" t="s">
        <v>56</v>
      </c>
      <c r="D45" s="61">
        <v>2669</v>
      </c>
      <c r="E45" s="64">
        <v>7</v>
      </c>
      <c r="F45" s="69">
        <f t="shared" si="9"/>
        <v>2.3255813953488372E-2</v>
      </c>
      <c r="G45" s="66">
        <v>15</v>
      </c>
      <c r="H45" s="64">
        <f t="shared" si="6"/>
        <v>22</v>
      </c>
      <c r="I45" s="66">
        <v>56</v>
      </c>
      <c r="J45" s="70">
        <f t="shared" si="0"/>
        <v>0.15686274509803921</v>
      </c>
      <c r="K45" s="64">
        <v>301</v>
      </c>
      <c r="L45" s="66">
        <f t="shared" si="7"/>
        <v>357</v>
      </c>
      <c r="M45" s="89">
        <f t="shared" si="2"/>
        <v>0.1326644370122631</v>
      </c>
    </row>
    <row r="46" spans="1:14" x14ac:dyDescent="0.25">
      <c r="A46" s="59">
        <v>4</v>
      </c>
      <c r="B46" s="59">
        <v>3</v>
      </c>
      <c r="C46" s="84" t="s">
        <v>57</v>
      </c>
      <c r="D46" s="61">
        <v>3207</v>
      </c>
      <c r="E46" s="64">
        <v>11</v>
      </c>
      <c r="F46" s="69">
        <f t="shared" si="9"/>
        <v>1.896551724137931E-2</v>
      </c>
      <c r="G46" s="66">
        <v>0</v>
      </c>
      <c r="H46" s="64">
        <f t="shared" si="6"/>
        <v>11</v>
      </c>
      <c r="I46" s="66">
        <v>64</v>
      </c>
      <c r="J46" s="70">
        <f t="shared" si="0"/>
        <v>9.9378881987577633E-2</v>
      </c>
      <c r="K46" s="64">
        <v>580</v>
      </c>
      <c r="L46" s="66">
        <f t="shared" si="7"/>
        <v>644</v>
      </c>
      <c r="M46" s="89">
        <f t="shared" si="2"/>
        <v>0.20012430080795526</v>
      </c>
    </row>
    <row r="47" spans="1:14" x14ac:dyDescent="0.25">
      <c r="A47" s="59">
        <v>4</v>
      </c>
      <c r="B47" s="59">
        <v>4</v>
      </c>
      <c r="C47" s="84" t="s">
        <v>58</v>
      </c>
      <c r="D47" s="61">
        <v>1352</v>
      </c>
      <c r="E47" s="64">
        <v>12</v>
      </c>
      <c r="F47" s="69">
        <f t="shared" si="9"/>
        <v>6.1855670103092786E-2</v>
      </c>
      <c r="G47" s="66">
        <v>0</v>
      </c>
      <c r="H47" s="64">
        <f t="shared" si="6"/>
        <v>12</v>
      </c>
      <c r="I47" s="66">
        <v>15</v>
      </c>
      <c r="J47" s="70">
        <f t="shared" si="0"/>
        <v>7.1770334928229665E-2</v>
      </c>
      <c r="K47" s="64">
        <v>194</v>
      </c>
      <c r="L47" s="66">
        <f t="shared" si="7"/>
        <v>209</v>
      </c>
      <c r="M47" s="89">
        <f t="shared" si="2"/>
        <v>0.15322580645161291</v>
      </c>
    </row>
    <row r="48" spans="1:14" x14ac:dyDescent="0.25">
      <c r="A48" s="59">
        <v>4</v>
      </c>
      <c r="B48" s="59">
        <v>5</v>
      </c>
      <c r="C48" s="84" t="s">
        <v>59</v>
      </c>
      <c r="D48" s="61">
        <v>1763</v>
      </c>
      <c r="E48" s="64">
        <v>8</v>
      </c>
      <c r="F48" s="69">
        <f t="shared" si="9"/>
        <v>4.060913705583756E-2</v>
      </c>
      <c r="G48" s="66">
        <v>0</v>
      </c>
      <c r="H48" s="64">
        <f t="shared" si="6"/>
        <v>8</v>
      </c>
      <c r="I48" s="66">
        <v>26</v>
      </c>
      <c r="J48" s="70">
        <f t="shared" si="0"/>
        <v>0.11659192825112108</v>
      </c>
      <c r="K48" s="64">
        <v>197</v>
      </c>
      <c r="L48" s="66">
        <f t="shared" si="7"/>
        <v>223</v>
      </c>
      <c r="M48" s="89">
        <f t="shared" si="2"/>
        <v>0.12591756070016941</v>
      </c>
    </row>
    <row r="49" spans="1:14" x14ac:dyDescent="0.25">
      <c r="A49" s="59">
        <v>4</v>
      </c>
      <c r="B49" s="59">
        <v>6</v>
      </c>
      <c r="C49" s="84" t="s">
        <v>60</v>
      </c>
      <c r="D49" s="61">
        <v>1647</v>
      </c>
      <c r="E49" s="64">
        <v>6</v>
      </c>
      <c r="F49" s="69">
        <f t="shared" si="9"/>
        <v>3.5087719298245612E-2</v>
      </c>
      <c r="G49" s="66">
        <v>0</v>
      </c>
      <c r="H49" s="64">
        <f t="shared" si="6"/>
        <v>6</v>
      </c>
      <c r="I49" s="66">
        <v>24</v>
      </c>
      <c r="J49" s="70">
        <f t="shared" si="0"/>
        <v>0.12307692307692308</v>
      </c>
      <c r="K49" s="64">
        <v>171</v>
      </c>
      <c r="L49" s="66">
        <f t="shared" si="7"/>
        <v>195</v>
      </c>
      <c r="M49" s="89">
        <f t="shared" si="2"/>
        <v>0.11796733212341198</v>
      </c>
    </row>
    <row r="50" spans="1:14" x14ac:dyDescent="0.25">
      <c r="A50" s="59">
        <v>4</v>
      </c>
      <c r="B50" s="59">
        <v>7</v>
      </c>
      <c r="C50" s="84" t="s">
        <v>61</v>
      </c>
      <c r="D50" s="61">
        <v>2508</v>
      </c>
      <c r="E50" s="64">
        <v>6</v>
      </c>
      <c r="F50" s="69">
        <f t="shared" si="9"/>
        <v>2.3166023166023165E-2</v>
      </c>
      <c r="G50" s="66">
        <v>0</v>
      </c>
      <c r="H50" s="64">
        <f t="shared" si="6"/>
        <v>6</v>
      </c>
      <c r="I50" s="66">
        <v>27</v>
      </c>
      <c r="J50" s="70">
        <f t="shared" si="0"/>
        <v>9.4405594405594401E-2</v>
      </c>
      <c r="K50" s="64">
        <v>259</v>
      </c>
      <c r="L50" s="66">
        <f t="shared" si="7"/>
        <v>286</v>
      </c>
      <c r="M50" s="89">
        <f t="shared" si="2"/>
        <v>0.11376292760540971</v>
      </c>
    </row>
    <row r="51" spans="1:14" x14ac:dyDescent="0.25">
      <c r="A51" s="59">
        <v>4</v>
      </c>
      <c r="B51" s="59">
        <v>8</v>
      </c>
      <c r="C51" s="84" t="s">
        <v>62</v>
      </c>
      <c r="D51" s="61">
        <v>1325</v>
      </c>
      <c r="E51" s="64">
        <v>4</v>
      </c>
      <c r="F51" s="69">
        <f t="shared" si="9"/>
        <v>4.0816326530612242E-2</v>
      </c>
      <c r="G51" s="66">
        <v>1</v>
      </c>
      <c r="H51" s="64">
        <f t="shared" si="6"/>
        <v>5</v>
      </c>
      <c r="I51" s="66">
        <v>20</v>
      </c>
      <c r="J51" s="70">
        <f t="shared" si="0"/>
        <v>0.16949152542372881</v>
      </c>
      <c r="K51" s="64">
        <v>98</v>
      </c>
      <c r="L51" s="66">
        <f t="shared" si="7"/>
        <v>118</v>
      </c>
      <c r="M51" s="89">
        <f t="shared" si="2"/>
        <v>8.8721804511278202E-2</v>
      </c>
    </row>
    <row r="52" spans="1:14" ht="16.5" thickBot="1" x14ac:dyDescent="0.3">
      <c r="A52" s="59">
        <v>4</v>
      </c>
      <c r="B52" s="59">
        <v>9</v>
      </c>
      <c r="C52" s="86" t="s">
        <v>63</v>
      </c>
      <c r="D52" s="61">
        <v>216</v>
      </c>
      <c r="E52" s="64">
        <v>2</v>
      </c>
      <c r="F52" s="72">
        <f t="shared" si="9"/>
        <v>8.3333333333333329E-2</v>
      </c>
      <c r="G52" s="66">
        <v>1</v>
      </c>
      <c r="H52" s="64">
        <f t="shared" si="6"/>
        <v>3</v>
      </c>
      <c r="I52" s="66">
        <v>7</v>
      </c>
      <c r="J52" s="73">
        <f t="shared" si="0"/>
        <v>0.22580645161290322</v>
      </c>
      <c r="K52" s="64">
        <v>24</v>
      </c>
      <c r="L52" s="74">
        <f t="shared" si="7"/>
        <v>31</v>
      </c>
      <c r="M52" s="90">
        <f t="shared" si="2"/>
        <v>0.14155251141552511</v>
      </c>
    </row>
    <row r="53" spans="1:14" s="12" customFormat="1" ht="18.75" customHeight="1" thickBot="1" x14ac:dyDescent="0.35">
      <c r="A53" s="11"/>
      <c r="B53" s="11"/>
      <c r="C53" s="80" t="s">
        <v>64</v>
      </c>
      <c r="D53" s="52">
        <f>SUM(D44:D52)</f>
        <v>16316</v>
      </c>
      <c r="E53" s="35">
        <f>SUM(E44:E52)</f>
        <v>61</v>
      </c>
      <c r="F53" s="36">
        <f t="shared" si="9"/>
        <v>3.0622489959839357E-2</v>
      </c>
      <c r="G53" s="35">
        <f>SUM(G44:G52)</f>
        <v>19</v>
      </c>
      <c r="H53" s="37">
        <f>SUM(E53,G53)</f>
        <v>80</v>
      </c>
      <c r="I53" s="37">
        <f>SUM(I44:I52)</f>
        <v>261</v>
      </c>
      <c r="J53" s="38">
        <f t="shared" si="0"/>
        <v>0.11584553928095873</v>
      </c>
      <c r="K53" s="37">
        <f>SUM(K44:K52)</f>
        <v>1992</v>
      </c>
      <c r="L53" s="39">
        <f t="shared" si="7"/>
        <v>2253</v>
      </c>
      <c r="M53" s="81">
        <f t="shared" si="2"/>
        <v>0.13741156379604783</v>
      </c>
      <c r="N53" s="49"/>
    </row>
    <row r="54" spans="1:14" x14ac:dyDescent="0.25">
      <c r="A54" s="59">
        <v>5</v>
      </c>
      <c r="B54" s="59">
        <v>1</v>
      </c>
      <c r="C54" s="82" t="s">
        <v>65</v>
      </c>
      <c r="D54" s="60">
        <v>1544</v>
      </c>
      <c r="E54" s="64">
        <v>9</v>
      </c>
      <c r="F54" s="65">
        <f t="shared" si="9"/>
        <v>7.3170731707317069E-2</v>
      </c>
      <c r="G54" s="66">
        <v>0</v>
      </c>
      <c r="H54" s="64">
        <f t="shared" si="6"/>
        <v>9</v>
      </c>
      <c r="I54" s="66">
        <v>16</v>
      </c>
      <c r="J54" s="67">
        <f>I54/L54</f>
        <v>0.11510791366906475</v>
      </c>
      <c r="K54" s="64">
        <v>123</v>
      </c>
      <c r="L54" s="68">
        <f t="shared" si="7"/>
        <v>139</v>
      </c>
      <c r="M54" s="88">
        <f t="shared" si="2"/>
        <v>8.9504185447520923E-2</v>
      </c>
    </row>
    <row r="55" spans="1:14" x14ac:dyDescent="0.25">
      <c r="A55" s="59">
        <v>5</v>
      </c>
      <c r="B55" s="59">
        <v>2</v>
      </c>
      <c r="C55" s="84" t="s">
        <v>66</v>
      </c>
      <c r="D55" s="61">
        <v>2334</v>
      </c>
      <c r="E55" s="64">
        <v>11</v>
      </c>
      <c r="F55" s="69">
        <f>E55/K55</f>
        <v>5.7291666666666664E-2</v>
      </c>
      <c r="G55" s="66">
        <v>0</v>
      </c>
      <c r="H55" s="64">
        <f t="shared" si="6"/>
        <v>11</v>
      </c>
      <c r="I55" s="66">
        <v>25</v>
      </c>
      <c r="J55" s="70">
        <f t="shared" si="0"/>
        <v>0.1152073732718894</v>
      </c>
      <c r="K55" s="64">
        <v>192</v>
      </c>
      <c r="L55" s="66">
        <f t="shared" si="7"/>
        <v>217</v>
      </c>
      <c r="M55" s="89">
        <f t="shared" si="2"/>
        <v>9.2537313432835819E-2</v>
      </c>
    </row>
    <row r="56" spans="1:14" x14ac:dyDescent="0.25">
      <c r="A56" s="59">
        <v>5</v>
      </c>
      <c r="B56" s="59">
        <v>3</v>
      </c>
      <c r="C56" s="84" t="s">
        <v>67</v>
      </c>
      <c r="D56" s="61">
        <v>1901</v>
      </c>
      <c r="E56" s="64">
        <v>5</v>
      </c>
      <c r="F56" s="69">
        <f t="shared" si="9"/>
        <v>4.1666666666666664E-2</v>
      </c>
      <c r="G56" s="66">
        <v>1</v>
      </c>
      <c r="H56" s="64">
        <f t="shared" si="6"/>
        <v>6</v>
      </c>
      <c r="I56" s="66">
        <v>11</v>
      </c>
      <c r="J56" s="70">
        <f t="shared" si="0"/>
        <v>8.3969465648854963E-2</v>
      </c>
      <c r="K56" s="64">
        <v>120</v>
      </c>
      <c r="L56" s="66">
        <f t="shared" si="7"/>
        <v>131</v>
      </c>
      <c r="M56" s="89">
        <f t="shared" si="2"/>
        <v>6.8694284216046148E-2</v>
      </c>
    </row>
    <row r="57" spans="1:14" x14ac:dyDescent="0.25">
      <c r="A57" s="59">
        <v>5</v>
      </c>
      <c r="B57" s="59">
        <v>4</v>
      </c>
      <c r="C57" s="84" t="s">
        <v>68</v>
      </c>
      <c r="D57" s="61">
        <v>2047</v>
      </c>
      <c r="E57" s="64">
        <v>6</v>
      </c>
      <c r="F57" s="69">
        <f t="shared" si="9"/>
        <v>3.1914893617021274E-2</v>
      </c>
      <c r="G57" s="66">
        <v>0</v>
      </c>
      <c r="H57" s="64">
        <f t="shared" si="6"/>
        <v>6</v>
      </c>
      <c r="I57" s="66">
        <v>36</v>
      </c>
      <c r="J57" s="70">
        <f t="shared" si="0"/>
        <v>0.16071428571428573</v>
      </c>
      <c r="K57" s="64">
        <v>188</v>
      </c>
      <c r="L57" s="66">
        <f t="shared" si="7"/>
        <v>224</v>
      </c>
      <c r="M57" s="89">
        <f t="shared" si="2"/>
        <v>0.10910862152946907</v>
      </c>
    </row>
    <row r="58" spans="1:14" x14ac:dyDescent="0.25">
      <c r="A58" s="59">
        <v>5</v>
      </c>
      <c r="B58" s="59">
        <v>5</v>
      </c>
      <c r="C58" s="84" t="s">
        <v>69</v>
      </c>
      <c r="D58" s="61">
        <v>1419</v>
      </c>
      <c r="E58" s="64">
        <v>9</v>
      </c>
      <c r="F58" s="69">
        <f t="shared" si="9"/>
        <v>4.8128342245989303E-2</v>
      </c>
      <c r="G58" s="66">
        <v>1</v>
      </c>
      <c r="H58" s="64">
        <f t="shared" si="6"/>
        <v>10</v>
      </c>
      <c r="I58" s="66">
        <v>29</v>
      </c>
      <c r="J58" s="70">
        <f t="shared" si="0"/>
        <v>0.13425925925925927</v>
      </c>
      <c r="K58" s="64">
        <v>187</v>
      </c>
      <c r="L58" s="66">
        <f t="shared" si="7"/>
        <v>216</v>
      </c>
      <c r="M58" s="89">
        <f t="shared" si="2"/>
        <v>0.15115465360391883</v>
      </c>
    </row>
    <row r="59" spans="1:14" x14ac:dyDescent="0.25">
      <c r="A59" s="59">
        <v>5</v>
      </c>
      <c r="B59" s="59">
        <v>6</v>
      </c>
      <c r="C59" s="84" t="s">
        <v>70</v>
      </c>
      <c r="D59" s="61">
        <v>1678</v>
      </c>
      <c r="E59" s="64">
        <v>11</v>
      </c>
      <c r="F59" s="69">
        <f t="shared" si="9"/>
        <v>7.2368421052631582E-2</v>
      </c>
      <c r="G59" s="66">
        <v>2</v>
      </c>
      <c r="H59" s="64">
        <f t="shared" si="6"/>
        <v>13</v>
      </c>
      <c r="I59" s="66">
        <v>24</v>
      </c>
      <c r="J59" s="70">
        <f t="shared" si="0"/>
        <v>0.13636363636363635</v>
      </c>
      <c r="K59" s="64">
        <v>152</v>
      </c>
      <c r="L59" s="66">
        <f t="shared" si="7"/>
        <v>176</v>
      </c>
      <c r="M59" s="89">
        <f t="shared" si="2"/>
        <v>0.10408042578356003</v>
      </c>
    </row>
    <row r="60" spans="1:14" x14ac:dyDescent="0.25">
      <c r="A60" s="59">
        <v>5</v>
      </c>
      <c r="B60" s="59">
        <v>7</v>
      </c>
      <c r="C60" s="84" t="s">
        <v>71</v>
      </c>
      <c r="D60" s="61">
        <v>1412</v>
      </c>
      <c r="E60" s="64">
        <v>7</v>
      </c>
      <c r="F60" s="69">
        <f t="shared" si="9"/>
        <v>7.1428571428571425E-2</v>
      </c>
      <c r="G60" s="66">
        <v>1</v>
      </c>
      <c r="H60" s="64">
        <f t="shared" si="6"/>
        <v>8</v>
      </c>
      <c r="I60" s="66">
        <v>8</v>
      </c>
      <c r="J60" s="70">
        <f t="shared" si="0"/>
        <v>7.5471698113207544E-2</v>
      </c>
      <c r="K60" s="64">
        <v>98</v>
      </c>
      <c r="L60" s="66">
        <f t="shared" si="7"/>
        <v>106</v>
      </c>
      <c r="M60" s="89">
        <f t="shared" si="2"/>
        <v>7.464788732394366E-2</v>
      </c>
    </row>
    <row r="61" spans="1:14" x14ac:dyDescent="0.25">
      <c r="A61" s="59">
        <v>5</v>
      </c>
      <c r="B61" s="59">
        <v>8</v>
      </c>
      <c r="C61" s="84" t="s">
        <v>72</v>
      </c>
      <c r="D61" s="61">
        <v>1282</v>
      </c>
      <c r="E61" s="64">
        <v>7</v>
      </c>
      <c r="F61" s="69">
        <f t="shared" si="9"/>
        <v>5.0359712230215826E-2</v>
      </c>
      <c r="G61" s="66">
        <v>0</v>
      </c>
      <c r="H61" s="64">
        <f t="shared" si="6"/>
        <v>7</v>
      </c>
      <c r="I61" s="66">
        <v>20</v>
      </c>
      <c r="J61" s="70">
        <f t="shared" si="0"/>
        <v>0.12578616352201258</v>
      </c>
      <c r="K61" s="64">
        <v>139</v>
      </c>
      <c r="L61" s="66">
        <f t="shared" si="7"/>
        <v>159</v>
      </c>
      <c r="M61" s="89">
        <f t="shared" si="2"/>
        <v>0.12335143522110163</v>
      </c>
    </row>
    <row r="62" spans="1:14" ht="16.5" thickBot="1" x14ac:dyDescent="0.3">
      <c r="A62" s="59">
        <v>5</v>
      </c>
      <c r="B62" s="59">
        <v>9</v>
      </c>
      <c r="C62" s="86" t="s">
        <v>73</v>
      </c>
      <c r="D62" s="61">
        <v>988</v>
      </c>
      <c r="E62" s="64">
        <v>4</v>
      </c>
      <c r="F62" s="72">
        <f t="shared" si="9"/>
        <v>4.7619047619047616E-2</v>
      </c>
      <c r="G62" s="66">
        <v>31</v>
      </c>
      <c r="H62" s="64">
        <f>SUM(E62,G62)</f>
        <v>35</v>
      </c>
      <c r="I62" s="66">
        <v>70</v>
      </c>
      <c r="J62" s="73">
        <f t="shared" si="0"/>
        <v>0.45454545454545453</v>
      </c>
      <c r="K62" s="64">
        <v>84</v>
      </c>
      <c r="L62" s="74">
        <f t="shared" si="7"/>
        <v>154</v>
      </c>
      <c r="M62" s="90">
        <f t="shared" si="2"/>
        <v>0.15053763440860216</v>
      </c>
    </row>
    <row r="63" spans="1:14" s="12" customFormat="1" ht="18.75" customHeight="1" thickBot="1" x14ac:dyDescent="0.35">
      <c r="A63" s="11"/>
      <c r="B63" s="11"/>
      <c r="C63" s="80" t="s">
        <v>74</v>
      </c>
      <c r="D63" s="52">
        <f>SUM(D54:D62)</f>
        <v>14605</v>
      </c>
      <c r="E63" s="35">
        <f>SUM(E54:E62)</f>
        <v>69</v>
      </c>
      <c r="F63" s="36">
        <f t="shared" si="9"/>
        <v>5.3780202650038973E-2</v>
      </c>
      <c r="G63" s="35">
        <f>SUM(G54:G62)</f>
        <v>36</v>
      </c>
      <c r="H63" s="37">
        <f>SUM(E63,G63)</f>
        <v>105</v>
      </c>
      <c r="I63" s="37">
        <f>SUM(I54:I62)</f>
        <v>239</v>
      </c>
      <c r="J63" s="38">
        <f t="shared" si="0"/>
        <v>0.15703022339027595</v>
      </c>
      <c r="K63" s="37">
        <f>SUM(K54:K62)</f>
        <v>1283</v>
      </c>
      <c r="L63" s="39">
        <f t="shared" si="7"/>
        <v>1522</v>
      </c>
      <c r="M63" s="81">
        <f t="shared" si="2"/>
        <v>0.1034670292318151</v>
      </c>
      <c r="N63" s="49"/>
    </row>
    <row r="64" spans="1:14" x14ac:dyDescent="0.25">
      <c r="A64" s="59">
        <v>6</v>
      </c>
      <c r="B64" s="59">
        <v>1</v>
      </c>
      <c r="C64" s="82" t="s">
        <v>75</v>
      </c>
      <c r="D64" s="60">
        <v>1307</v>
      </c>
      <c r="E64" s="64">
        <v>10</v>
      </c>
      <c r="F64" s="65">
        <f>E64/K64</f>
        <v>9.0909090909090912E-2</v>
      </c>
      <c r="G64" s="66">
        <v>0</v>
      </c>
      <c r="H64" s="64">
        <f>SUM(E64,G64)</f>
        <v>10</v>
      </c>
      <c r="I64" s="66">
        <v>33</v>
      </c>
      <c r="J64" s="67">
        <f t="shared" si="0"/>
        <v>0.23076923076923078</v>
      </c>
      <c r="K64" s="64">
        <v>110</v>
      </c>
      <c r="L64" s="68">
        <f t="shared" si="7"/>
        <v>143</v>
      </c>
      <c r="M64" s="88">
        <f t="shared" si="2"/>
        <v>0.10858010630220197</v>
      </c>
    </row>
    <row r="65" spans="1:14" x14ac:dyDescent="0.25">
      <c r="A65" s="59">
        <v>6</v>
      </c>
      <c r="B65" s="59">
        <v>2</v>
      </c>
      <c r="C65" s="84" t="s">
        <v>76</v>
      </c>
      <c r="D65" s="61">
        <v>2484</v>
      </c>
      <c r="E65" s="64">
        <v>17</v>
      </c>
      <c r="F65" s="69">
        <f t="shared" si="9"/>
        <v>7.2033898305084748E-2</v>
      </c>
      <c r="G65" s="66">
        <v>11</v>
      </c>
      <c r="H65" s="64">
        <f t="shared" ref="H65:H117" si="10">SUM(E65,G65)</f>
        <v>28</v>
      </c>
      <c r="I65" s="66">
        <v>100</v>
      </c>
      <c r="J65" s="70">
        <f t="shared" si="0"/>
        <v>0.29761904761904762</v>
      </c>
      <c r="K65" s="64">
        <v>236</v>
      </c>
      <c r="L65" s="68">
        <f t="shared" si="7"/>
        <v>336</v>
      </c>
      <c r="M65" s="89">
        <f t="shared" si="2"/>
        <v>0.13375796178343949</v>
      </c>
    </row>
    <row r="66" spans="1:14" x14ac:dyDescent="0.25">
      <c r="A66" s="59">
        <v>6</v>
      </c>
      <c r="B66" s="59">
        <v>3</v>
      </c>
      <c r="C66" s="84" t="s">
        <v>77</v>
      </c>
      <c r="D66" s="61">
        <v>2937</v>
      </c>
      <c r="E66" s="64">
        <v>22</v>
      </c>
      <c r="F66" s="69">
        <f t="shared" si="9"/>
        <v>0.10784313725490197</v>
      </c>
      <c r="G66" s="66">
        <v>2</v>
      </c>
      <c r="H66" s="64">
        <f t="shared" si="10"/>
        <v>24</v>
      </c>
      <c r="I66" s="66">
        <v>22</v>
      </c>
      <c r="J66" s="70">
        <f t="shared" si="0"/>
        <v>9.7345132743362831E-2</v>
      </c>
      <c r="K66" s="64">
        <v>204</v>
      </c>
      <c r="L66" s="68">
        <f t="shared" si="7"/>
        <v>226</v>
      </c>
      <c r="M66" s="89">
        <f t="shared" si="2"/>
        <v>7.632556568726781E-2</v>
      </c>
    </row>
    <row r="67" spans="1:14" x14ac:dyDescent="0.25">
      <c r="A67" s="59">
        <v>6</v>
      </c>
      <c r="B67" s="59">
        <v>4</v>
      </c>
      <c r="C67" s="84" t="s">
        <v>78</v>
      </c>
      <c r="D67" s="61">
        <v>1577</v>
      </c>
      <c r="E67" s="64">
        <v>19</v>
      </c>
      <c r="F67" s="69">
        <f t="shared" si="9"/>
        <v>0.10734463276836158</v>
      </c>
      <c r="G67" s="66">
        <v>1</v>
      </c>
      <c r="H67" s="64">
        <f t="shared" si="10"/>
        <v>20</v>
      </c>
      <c r="I67" s="66">
        <v>29</v>
      </c>
      <c r="J67" s="70">
        <f t="shared" si="0"/>
        <v>0.14077669902912621</v>
      </c>
      <c r="K67" s="64">
        <v>177</v>
      </c>
      <c r="L67" s="68">
        <f t="shared" si="7"/>
        <v>206</v>
      </c>
      <c r="M67" s="89">
        <f t="shared" si="2"/>
        <v>0.12899185973700689</v>
      </c>
    </row>
    <row r="68" spans="1:14" x14ac:dyDescent="0.25">
      <c r="A68" s="59">
        <v>6</v>
      </c>
      <c r="B68" s="59">
        <v>5</v>
      </c>
      <c r="C68" s="84" t="s">
        <v>79</v>
      </c>
      <c r="D68" s="61">
        <v>1548</v>
      </c>
      <c r="E68" s="64">
        <v>9</v>
      </c>
      <c r="F68" s="69">
        <f t="shared" si="9"/>
        <v>0.10112359550561797</v>
      </c>
      <c r="G68" s="66">
        <v>0</v>
      </c>
      <c r="H68" s="64">
        <f t="shared" si="10"/>
        <v>9</v>
      </c>
      <c r="I68" s="66">
        <v>11</v>
      </c>
      <c r="J68" s="70">
        <f t="shared" si="0"/>
        <v>0.11</v>
      </c>
      <c r="K68" s="64">
        <v>89</v>
      </c>
      <c r="L68" s="68">
        <f t="shared" si="7"/>
        <v>100</v>
      </c>
      <c r="M68" s="89">
        <f t="shared" si="2"/>
        <v>6.4226075786769435E-2</v>
      </c>
    </row>
    <row r="69" spans="1:14" x14ac:dyDescent="0.25">
      <c r="A69" s="59">
        <v>6</v>
      </c>
      <c r="B69" s="59">
        <v>6</v>
      </c>
      <c r="C69" s="84" t="s">
        <v>80</v>
      </c>
      <c r="D69" s="61">
        <v>1197</v>
      </c>
      <c r="E69" s="64">
        <v>8</v>
      </c>
      <c r="F69" s="69">
        <f t="shared" si="9"/>
        <v>5.7971014492753624E-2</v>
      </c>
      <c r="G69" s="66">
        <v>0</v>
      </c>
      <c r="H69" s="64">
        <f t="shared" si="10"/>
        <v>8</v>
      </c>
      <c r="I69" s="66">
        <v>8</v>
      </c>
      <c r="J69" s="70">
        <f t="shared" si="0"/>
        <v>5.4794520547945202E-2</v>
      </c>
      <c r="K69" s="64">
        <v>138</v>
      </c>
      <c r="L69" s="68">
        <f t="shared" si="7"/>
        <v>146</v>
      </c>
      <c r="M69" s="89">
        <f t="shared" si="2"/>
        <v>0.12116182572614108</v>
      </c>
    </row>
    <row r="70" spans="1:14" x14ac:dyDescent="0.25">
      <c r="A70" s="59">
        <v>6</v>
      </c>
      <c r="B70" s="59">
        <v>7</v>
      </c>
      <c r="C70" s="84" t="s">
        <v>81</v>
      </c>
      <c r="D70" s="61">
        <v>1780</v>
      </c>
      <c r="E70" s="64">
        <v>9</v>
      </c>
      <c r="F70" s="69">
        <f t="shared" si="9"/>
        <v>7.1999999999999995E-2</v>
      </c>
      <c r="G70" s="66">
        <v>0</v>
      </c>
      <c r="H70" s="64">
        <f t="shared" si="10"/>
        <v>9</v>
      </c>
      <c r="I70" s="66">
        <v>19</v>
      </c>
      <c r="J70" s="70">
        <f t="shared" si="0"/>
        <v>0.13194444444444445</v>
      </c>
      <c r="K70" s="64">
        <v>125</v>
      </c>
      <c r="L70" s="68">
        <f t="shared" si="7"/>
        <v>144</v>
      </c>
      <c r="M70" s="89">
        <f t="shared" si="2"/>
        <v>8.0491894913359424E-2</v>
      </c>
    </row>
    <row r="71" spans="1:14" x14ac:dyDescent="0.25">
      <c r="A71" s="59">
        <v>6</v>
      </c>
      <c r="B71" s="59">
        <v>8</v>
      </c>
      <c r="C71" s="84" t="s">
        <v>82</v>
      </c>
      <c r="D71" s="61">
        <v>918</v>
      </c>
      <c r="E71" s="64">
        <v>6</v>
      </c>
      <c r="F71" s="69">
        <f t="shared" si="9"/>
        <v>3.5502958579881658E-2</v>
      </c>
      <c r="G71" s="66">
        <v>0</v>
      </c>
      <c r="H71" s="64">
        <f t="shared" si="10"/>
        <v>6</v>
      </c>
      <c r="I71" s="66">
        <v>15</v>
      </c>
      <c r="J71" s="70">
        <f t="shared" si="0"/>
        <v>8.1521739130434784E-2</v>
      </c>
      <c r="K71" s="64">
        <v>169</v>
      </c>
      <c r="L71" s="68">
        <f t="shared" si="7"/>
        <v>184</v>
      </c>
      <c r="M71" s="89">
        <f t="shared" si="2"/>
        <v>0.19913419913419914</v>
      </c>
    </row>
    <row r="72" spans="1:14" ht="16.5" thickBot="1" x14ac:dyDescent="0.3">
      <c r="A72" s="59">
        <v>6</v>
      </c>
      <c r="B72" s="59">
        <v>9</v>
      </c>
      <c r="C72" s="86" t="s">
        <v>83</v>
      </c>
      <c r="D72" s="61">
        <v>2084</v>
      </c>
      <c r="E72" s="64">
        <v>11</v>
      </c>
      <c r="F72" s="72">
        <f t="shared" si="9"/>
        <v>4.583333333333333E-2</v>
      </c>
      <c r="G72" s="66">
        <v>0</v>
      </c>
      <c r="H72" s="64">
        <f t="shared" si="10"/>
        <v>11</v>
      </c>
      <c r="I72" s="66">
        <v>42</v>
      </c>
      <c r="J72" s="73">
        <f t="shared" ref="J72:J135" si="11">I72/L72</f>
        <v>0.14893617021276595</v>
      </c>
      <c r="K72" s="64">
        <v>240</v>
      </c>
      <c r="L72" s="68">
        <f>SUM(I72,K72)</f>
        <v>282</v>
      </c>
      <c r="M72" s="90">
        <f t="shared" ref="M72:M135" si="12">L72/SUM(H72,D72)</f>
        <v>0.13460620525059666</v>
      </c>
    </row>
    <row r="73" spans="1:14" s="12" customFormat="1" ht="18.75" customHeight="1" thickBot="1" x14ac:dyDescent="0.35">
      <c r="A73" s="11"/>
      <c r="B73" s="11"/>
      <c r="C73" s="80" t="s">
        <v>84</v>
      </c>
      <c r="D73" s="52">
        <f>SUM(D64:D72)</f>
        <v>15832</v>
      </c>
      <c r="E73" s="35">
        <f>SUM(E64:E72)</f>
        <v>111</v>
      </c>
      <c r="F73" s="36">
        <f t="shared" si="9"/>
        <v>7.459677419354839E-2</v>
      </c>
      <c r="G73" s="35">
        <f>SUM(G64:G72)</f>
        <v>14</v>
      </c>
      <c r="H73" s="37">
        <f>SUM(E73,G73)</f>
        <v>125</v>
      </c>
      <c r="I73" s="37">
        <f>SUM(I64:I72)</f>
        <v>279</v>
      </c>
      <c r="J73" s="38">
        <f t="shared" si="11"/>
        <v>0.15789473684210525</v>
      </c>
      <c r="K73" s="37">
        <f>SUM(K64:K72)</f>
        <v>1488</v>
      </c>
      <c r="L73" s="39">
        <f t="shared" si="7"/>
        <v>1767</v>
      </c>
      <c r="M73" s="81">
        <f t="shared" si="12"/>
        <v>0.11073510058281631</v>
      </c>
      <c r="N73" s="49"/>
    </row>
    <row r="74" spans="1:14" x14ac:dyDescent="0.25">
      <c r="A74" s="59">
        <v>7</v>
      </c>
      <c r="B74" s="59">
        <v>1</v>
      </c>
      <c r="C74" s="82" t="s">
        <v>85</v>
      </c>
      <c r="D74" s="60">
        <v>1050</v>
      </c>
      <c r="E74" s="64">
        <v>2</v>
      </c>
      <c r="F74" s="65">
        <f t="shared" si="9"/>
        <v>8.1632653061224497E-3</v>
      </c>
      <c r="G74" s="66">
        <v>4</v>
      </c>
      <c r="H74" s="64">
        <f t="shared" si="10"/>
        <v>6</v>
      </c>
      <c r="I74" s="66">
        <v>37</v>
      </c>
      <c r="J74" s="67">
        <f t="shared" si="11"/>
        <v>0.13120567375886524</v>
      </c>
      <c r="K74" s="64">
        <v>245</v>
      </c>
      <c r="L74" s="68">
        <f t="shared" si="7"/>
        <v>282</v>
      </c>
      <c r="M74" s="88">
        <f t="shared" si="12"/>
        <v>0.26704545454545453</v>
      </c>
    </row>
    <row r="75" spans="1:14" x14ac:dyDescent="0.25">
      <c r="A75" s="59">
        <v>7</v>
      </c>
      <c r="B75" s="59">
        <v>2</v>
      </c>
      <c r="C75" s="84" t="s">
        <v>86</v>
      </c>
      <c r="D75" s="61">
        <v>1526</v>
      </c>
      <c r="E75" s="64">
        <v>9</v>
      </c>
      <c r="F75" s="69">
        <f t="shared" si="9"/>
        <v>2.4523160762942781E-2</v>
      </c>
      <c r="G75" s="66">
        <v>0</v>
      </c>
      <c r="H75" s="64">
        <f t="shared" si="10"/>
        <v>9</v>
      </c>
      <c r="I75" s="66">
        <v>36</v>
      </c>
      <c r="J75" s="70">
        <f t="shared" si="11"/>
        <v>8.9330024813895778E-2</v>
      </c>
      <c r="K75" s="64">
        <v>367</v>
      </c>
      <c r="L75" s="66">
        <f t="shared" si="7"/>
        <v>403</v>
      </c>
      <c r="M75" s="89">
        <f t="shared" si="12"/>
        <v>0.26254071661237782</v>
      </c>
    </row>
    <row r="76" spans="1:14" x14ac:dyDescent="0.25">
      <c r="A76" s="59">
        <v>7</v>
      </c>
      <c r="B76" s="59">
        <v>3</v>
      </c>
      <c r="C76" s="84" t="s">
        <v>87</v>
      </c>
      <c r="D76" s="61">
        <v>2340</v>
      </c>
      <c r="E76" s="64">
        <v>33</v>
      </c>
      <c r="F76" s="69">
        <f t="shared" si="9"/>
        <v>6.6132264529058113E-2</v>
      </c>
      <c r="G76" s="66">
        <v>5</v>
      </c>
      <c r="H76" s="64">
        <f t="shared" si="10"/>
        <v>38</v>
      </c>
      <c r="I76" s="66">
        <v>82</v>
      </c>
      <c r="J76" s="70">
        <f t="shared" si="11"/>
        <v>0.14113597246127366</v>
      </c>
      <c r="K76" s="64">
        <v>499</v>
      </c>
      <c r="L76" s="66">
        <f t="shared" si="7"/>
        <v>581</v>
      </c>
      <c r="M76" s="89">
        <f t="shared" si="12"/>
        <v>0.24432296047098401</v>
      </c>
    </row>
    <row r="77" spans="1:14" x14ac:dyDescent="0.25">
      <c r="A77" s="59">
        <v>7</v>
      </c>
      <c r="B77" s="59">
        <v>4</v>
      </c>
      <c r="C77" s="84" t="s">
        <v>88</v>
      </c>
      <c r="D77" s="61">
        <v>2581</v>
      </c>
      <c r="E77" s="64">
        <v>26</v>
      </c>
      <c r="F77" s="69">
        <f t="shared" si="9"/>
        <v>5.5084745762711863E-2</v>
      </c>
      <c r="G77" s="66">
        <v>7</v>
      </c>
      <c r="H77" s="64">
        <f t="shared" si="10"/>
        <v>33</v>
      </c>
      <c r="I77" s="66">
        <v>120</v>
      </c>
      <c r="J77" s="70">
        <f t="shared" si="11"/>
        <v>0.20270270270270271</v>
      </c>
      <c r="K77" s="64">
        <v>472</v>
      </c>
      <c r="L77" s="66">
        <f t="shared" si="7"/>
        <v>592</v>
      </c>
      <c r="M77" s="89">
        <f t="shared" si="12"/>
        <v>0.22647283856159142</v>
      </c>
    </row>
    <row r="78" spans="1:14" x14ac:dyDescent="0.25">
      <c r="A78" s="59">
        <v>7</v>
      </c>
      <c r="B78" s="59">
        <v>5</v>
      </c>
      <c r="C78" s="84" t="s">
        <v>89</v>
      </c>
      <c r="D78" s="61">
        <v>2040</v>
      </c>
      <c r="E78" s="64">
        <v>26</v>
      </c>
      <c r="F78" s="69">
        <f t="shared" si="9"/>
        <v>8.2539682539682538E-2</v>
      </c>
      <c r="G78" s="66">
        <v>0</v>
      </c>
      <c r="H78" s="64">
        <f>SUM(E78,G78)</f>
        <v>26</v>
      </c>
      <c r="I78" s="66">
        <v>55</v>
      </c>
      <c r="J78" s="70">
        <f t="shared" si="11"/>
        <v>0.14864864864864866</v>
      </c>
      <c r="K78" s="64">
        <v>315</v>
      </c>
      <c r="L78" s="66">
        <f t="shared" si="7"/>
        <v>370</v>
      </c>
      <c r="M78" s="89">
        <f t="shared" si="12"/>
        <v>0.17909002904162633</v>
      </c>
    </row>
    <row r="79" spans="1:14" x14ac:dyDescent="0.25">
      <c r="A79" s="59">
        <v>7</v>
      </c>
      <c r="B79" s="59">
        <v>6</v>
      </c>
      <c r="C79" s="84" t="s">
        <v>90</v>
      </c>
      <c r="D79" s="61">
        <v>1498</v>
      </c>
      <c r="E79" s="64">
        <v>24</v>
      </c>
      <c r="F79" s="69">
        <f t="shared" si="9"/>
        <v>0.15189873417721519</v>
      </c>
      <c r="G79" s="66">
        <v>2</v>
      </c>
      <c r="H79" s="64">
        <f t="shared" si="10"/>
        <v>26</v>
      </c>
      <c r="I79" s="66">
        <v>34</v>
      </c>
      <c r="J79" s="70">
        <f t="shared" si="11"/>
        <v>0.17708333333333334</v>
      </c>
      <c r="K79" s="64">
        <v>158</v>
      </c>
      <c r="L79" s="66">
        <f t="shared" si="7"/>
        <v>192</v>
      </c>
      <c r="M79" s="89">
        <f t="shared" si="12"/>
        <v>0.12598425196850394</v>
      </c>
    </row>
    <row r="80" spans="1:14" x14ac:dyDescent="0.25">
      <c r="A80" s="59">
        <v>7</v>
      </c>
      <c r="B80" s="59">
        <v>7</v>
      </c>
      <c r="C80" s="84" t="s">
        <v>91</v>
      </c>
      <c r="D80" s="61">
        <v>1111</v>
      </c>
      <c r="E80" s="64">
        <v>5</v>
      </c>
      <c r="F80" s="69">
        <f t="shared" si="9"/>
        <v>2.0242914979757085E-2</v>
      </c>
      <c r="G80" s="66">
        <v>0</v>
      </c>
      <c r="H80" s="64">
        <f t="shared" si="10"/>
        <v>5</v>
      </c>
      <c r="I80" s="66">
        <v>33</v>
      </c>
      <c r="J80" s="70">
        <f t="shared" si="11"/>
        <v>0.11785714285714285</v>
      </c>
      <c r="K80" s="64">
        <v>247</v>
      </c>
      <c r="L80" s="66">
        <f t="shared" si="7"/>
        <v>280</v>
      </c>
      <c r="M80" s="89">
        <f t="shared" si="12"/>
        <v>0.25089605734767023</v>
      </c>
    </row>
    <row r="81" spans="1:14" x14ac:dyDescent="0.25">
      <c r="A81" s="59">
        <v>7</v>
      </c>
      <c r="B81" s="59">
        <v>8</v>
      </c>
      <c r="C81" s="84" t="s">
        <v>92</v>
      </c>
      <c r="D81" s="61">
        <v>3565</v>
      </c>
      <c r="E81" s="64">
        <v>32</v>
      </c>
      <c r="F81" s="69">
        <f t="shared" si="9"/>
        <v>5.7657657657657659E-2</v>
      </c>
      <c r="G81" s="66">
        <v>3</v>
      </c>
      <c r="H81" s="64">
        <f t="shared" si="10"/>
        <v>35</v>
      </c>
      <c r="I81" s="66">
        <v>191</v>
      </c>
      <c r="J81" s="70">
        <f t="shared" si="11"/>
        <v>0.25603217158176944</v>
      </c>
      <c r="K81" s="64">
        <v>555</v>
      </c>
      <c r="L81" s="66">
        <f t="shared" si="7"/>
        <v>746</v>
      </c>
      <c r="M81" s="89">
        <f t="shared" si="12"/>
        <v>0.20722222222222222</v>
      </c>
    </row>
    <row r="82" spans="1:14" x14ac:dyDescent="0.25">
      <c r="A82" s="59">
        <v>7</v>
      </c>
      <c r="B82" s="59">
        <v>9</v>
      </c>
      <c r="C82" s="84" t="s">
        <v>93</v>
      </c>
      <c r="D82" s="61">
        <v>2103</v>
      </c>
      <c r="E82" s="64">
        <v>33</v>
      </c>
      <c r="F82" s="69">
        <f t="shared" si="9"/>
        <v>6.3218390804597707E-2</v>
      </c>
      <c r="G82" s="66">
        <v>2</v>
      </c>
      <c r="H82" s="64">
        <f t="shared" si="10"/>
        <v>35</v>
      </c>
      <c r="I82" s="66">
        <v>83</v>
      </c>
      <c r="J82" s="70">
        <f t="shared" si="11"/>
        <v>0.13719008264462809</v>
      </c>
      <c r="K82" s="64">
        <v>522</v>
      </c>
      <c r="L82" s="66">
        <f t="shared" si="7"/>
        <v>605</v>
      </c>
      <c r="M82" s="89">
        <f t="shared" si="12"/>
        <v>0.28297474275023388</v>
      </c>
    </row>
    <row r="83" spans="1:14" x14ac:dyDescent="0.25">
      <c r="A83" s="59">
        <v>7</v>
      </c>
      <c r="B83" s="59">
        <v>10</v>
      </c>
      <c r="C83" s="84" t="s">
        <v>94</v>
      </c>
      <c r="D83" s="61">
        <v>706</v>
      </c>
      <c r="E83" s="64">
        <v>7</v>
      </c>
      <c r="F83" s="69">
        <f t="shared" si="9"/>
        <v>5.2238805970149252E-2</v>
      </c>
      <c r="G83" s="66">
        <v>0</v>
      </c>
      <c r="H83" s="64">
        <f t="shared" si="10"/>
        <v>7</v>
      </c>
      <c r="I83" s="66">
        <v>12</v>
      </c>
      <c r="J83" s="70">
        <f t="shared" si="11"/>
        <v>8.2191780821917804E-2</v>
      </c>
      <c r="K83" s="64">
        <v>134</v>
      </c>
      <c r="L83" s="66">
        <f t="shared" si="7"/>
        <v>146</v>
      </c>
      <c r="M83" s="89">
        <f t="shared" si="12"/>
        <v>0.20476858345021037</v>
      </c>
    </row>
    <row r="84" spans="1:14" x14ac:dyDescent="0.25">
      <c r="A84" s="59">
        <v>7</v>
      </c>
      <c r="B84" s="59">
        <v>11</v>
      </c>
      <c r="C84" s="84" t="s">
        <v>95</v>
      </c>
      <c r="D84" s="61">
        <v>653</v>
      </c>
      <c r="E84" s="64">
        <v>3</v>
      </c>
      <c r="F84" s="69">
        <f t="shared" si="9"/>
        <v>3.7974683544303799E-2</v>
      </c>
      <c r="G84" s="66">
        <v>0</v>
      </c>
      <c r="H84" s="64">
        <f t="shared" si="10"/>
        <v>3</v>
      </c>
      <c r="I84" s="66">
        <v>10</v>
      </c>
      <c r="J84" s="70">
        <f t="shared" si="11"/>
        <v>0.11235955056179775</v>
      </c>
      <c r="K84" s="64">
        <v>79</v>
      </c>
      <c r="L84" s="66">
        <f t="shared" si="7"/>
        <v>89</v>
      </c>
      <c r="M84" s="89">
        <f t="shared" si="12"/>
        <v>0.13567073170731708</v>
      </c>
    </row>
    <row r="85" spans="1:14" ht="16.5" thickBot="1" x14ac:dyDescent="0.3">
      <c r="A85" s="59">
        <v>7</v>
      </c>
      <c r="B85" s="59">
        <v>12</v>
      </c>
      <c r="C85" s="86" t="s">
        <v>96</v>
      </c>
      <c r="D85" s="61">
        <v>1550</v>
      </c>
      <c r="E85" s="64">
        <v>20</v>
      </c>
      <c r="F85" s="72">
        <f t="shared" si="9"/>
        <v>8.5106382978723402E-2</v>
      </c>
      <c r="G85" s="66">
        <v>1</v>
      </c>
      <c r="H85" s="64">
        <f t="shared" si="10"/>
        <v>21</v>
      </c>
      <c r="I85" s="66">
        <v>18</v>
      </c>
      <c r="J85" s="73">
        <f t="shared" si="11"/>
        <v>7.1146245059288543E-2</v>
      </c>
      <c r="K85" s="64">
        <v>235</v>
      </c>
      <c r="L85" s="74">
        <f t="shared" si="7"/>
        <v>253</v>
      </c>
      <c r="M85" s="90">
        <f t="shared" si="12"/>
        <v>0.16104392106938256</v>
      </c>
    </row>
    <row r="86" spans="1:14" s="12" customFormat="1" ht="18.75" customHeight="1" thickBot="1" x14ac:dyDescent="0.35">
      <c r="A86" s="11"/>
      <c r="B86" s="11"/>
      <c r="C86" s="80" t="s">
        <v>97</v>
      </c>
      <c r="D86" s="52">
        <f>SUM(D74:D85)</f>
        <v>20723</v>
      </c>
      <c r="E86" s="35">
        <f>SUM(E74:E85)</f>
        <v>220</v>
      </c>
      <c r="F86" s="36">
        <f t="shared" si="9"/>
        <v>5.7471264367816091E-2</v>
      </c>
      <c r="G86" s="35">
        <f>SUM(G74:G85)</f>
        <v>24</v>
      </c>
      <c r="H86" s="37">
        <f>SUM(E86,G86)</f>
        <v>244</v>
      </c>
      <c r="I86" s="37">
        <f>SUM(I74:I85)</f>
        <v>711</v>
      </c>
      <c r="J86" s="38">
        <f t="shared" si="11"/>
        <v>0.1566424322538004</v>
      </c>
      <c r="K86" s="37">
        <f>SUM(K74:K85)</f>
        <v>3828</v>
      </c>
      <c r="L86" s="39">
        <f t="shared" ref="L86:L149" si="13">SUM(I86,K86)</f>
        <v>4539</v>
      </c>
      <c r="M86" s="81">
        <f t="shared" si="12"/>
        <v>0.2164830447846616</v>
      </c>
      <c r="N86" s="49"/>
    </row>
    <row r="87" spans="1:14" x14ac:dyDescent="0.25">
      <c r="A87" s="59">
        <v>8</v>
      </c>
      <c r="B87" s="59">
        <v>1</v>
      </c>
      <c r="C87" s="82" t="s">
        <v>98</v>
      </c>
      <c r="D87" s="60">
        <v>1339</v>
      </c>
      <c r="E87" s="64">
        <v>14</v>
      </c>
      <c r="F87" s="65">
        <f t="shared" si="9"/>
        <v>8.4848484848484854E-2</v>
      </c>
      <c r="G87" s="66">
        <v>15</v>
      </c>
      <c r="H87" s="64">
        <f t="shared" si="10"/>
        <v>29</v>
      </c>
      <c r="I87" s="66">
        <v>33</v>
      </c>
      <c r="J87" s="67">
        <f t="shared" si="11"/>
        <v>0.16666666666666666</v>
      </c>
      <c r="K87" s="64">
        <v>165</v>
      </c>
      <c r="L87" s="68">
        <f t="shared" si="13"/>
        <v>198</v>
      </c>
      <c r="M87" s="88">
        <f t="shared" si="12"/>
        <v>0.14473684210526316</v>
      </c>
    </row>
    <row r="88" spans="1:14" x14ac:dyDescent="0.25">
      <c r="A88" s="59">
        <v>8</v>
      </c>
      <c r="B88" s="59">
        <v>2</v>
      </c>
      <c r="C88" s="84" t="s">
        <v>99</v>
      </c>
      <c r="D88" s="61">
        <v>2563</v>
      </c>
      <c r="E88" s="64">
        <v>40</v>
      </c>
      <c r="F88" s="69">
        <f t="shared" si="9"/>
        <v>6.8846815834767636E-2</v>
      </c>
      <c r="G88" s="66">
        <v>0</v>
      </c>
      <c r="H88" s="64">
        <f t="shared" si="10"/>
        <v>40</v>
      </c>
      <c r="I88" s="66">
        <v>45</v>
      </c>
      <c r="J88" s="70">
        <f t="shared" si="11"/>
        <v>7.1884984025559109E-2</v>
      </c>
      <c r="K88" s="64">
        <v>581</v>
      </c>
      <c r="L88" s="66">
        <f t="shared" si="13"/>
        <v>626</v>
      </c>
      <c r="M88" s="89">
        <f t="shared" si="12"/>
        <v>0.24049174029965426</v>
      </c>
    </row>
    <row r="89" spans="1:14" x14ac:dyDescent="0.25">
      <c r="A89" s="59">
        <v>8</v>
      </c>
      <c r="B89" s="59">
        <v>3</v>
      </c>
      <c r="C89" s="84" t="s">
        <v>100</v>
      </c>
      <c r="D89" s="61">
        <v>2329</v>
      </c>
      <c r="E89" s="64">
        <v>22</v>
      </c>
      <c r="F89" s="69">
        <f t="shared" si="9"/>
        <v>3.7996545768566495E-2</v>
      </c>
      <c r="G89" s="66">
        <v>1</v>
      </c>
      <c r="H89" s="64">
        <f t="shared" si="10"/>
        <v>23</v>
      </c>
      <c r="I89" s="66">
        <v>51</v>
      </c>
      <c r="J89" s="70">
        <f t="shared" si="11"/>
        <v>8.0952380952380956E-2</v>
      </c>
      <c r="K89" s="64">
        <v>579</v>
      </c>
      <c r="L89" s="66">
        <f t="shared" si="13"/>
        <v>630</v>
      </c>
      <c r="M89" s="89">
        <f t="shared" si="12"/>
        <v>0.26785714285714285</v>
      </c>
    </row>
    <row r="90" spans="1:14" x14ac:dyDescent="0.25">
      <c r="A90" s="59">
        <v>8</v>
      </c>
      <c r="B90" s="59">
        <v>4</v>
      </c>
      <c r="C90" s="84" t="s">
        <v>101</v>
      </c>
      <c r="D90" s="61">
        <v>3009</v>
      </c>
      <c r="E90" s="64">
        <v>21</v>
      </c>
      <c r="F90" s="69">
        <f t="shared" si="9"/>
        <v>2.6785714285714284E-2</v>
      </c>
      <c r="G90" s="66">
        <v>1</v>
      </c>
      <c r="H90" s="64">
        <f t="shared" si="10"/>
        <v>22</v>
      </c>
      <c r="I90" s="66">
        <v>69</v>
      </c>
      <c r="J90" s="70">
        <f t="shared" si="11"/>
        <v>8.0890973036342323E-2</v>
      </c>
      <c r="K90" s="64">
        <v>784</v>
      </c>
      <c r="L90" s="66">
        <f t="shared" si="13"/>
        <v>853</v>
      </c>
      <c r="M90" s="89">
        <f t="shared" si="12"/>
        <v>0.28142527218739688</v>
      </c>
    </row>
    <row r="91" spans="1:14" x14ac:dyDescent="0.25">
      <c r="A91" s="59">
        <v>8</v>
      </c>
      <c r="B91" s="59">
        <v>5</v>
      </c>
      <c r="C91" s="84" t="s">
        <v>102</v>
      </c>
      <c r="D91" s="61">
        <v>1180</v>
      </c>
      <c r="E91" s="64">
        <v>2</v>
      </c>
      <c r="F91" s="69">
        <f t="shared" si="9"/>
        <v>1.5625E-2</v>
      </c>
      <c r="G91" s="66">
        <v>0</v>
      </c>
      <c r="H91" s="64">
        <f t="shared" si="10"/>
        <v>2</v>
      </c>
      <c r="I91" s="66">
        <v>7</v>
      </c>
      <c r="J91" s="70">
        <f t="shared" si="11"/>
        <v>5.185185185185185E-2</v>
      </c>
      <c r="K91" s="64">
        <v>128</v>
      </c>
      <c r="L91" s="66">
        <f t="shared" si="13"/>
        <v>135</v>
      </c>
      <c r="M91" s="89">
        <f t="shared" si="12"/>
        <v>0.11421319796954314</v>
      </c>
    </row>
    <row r="92" spans="1:14" x14ac:dyDescent="0.25">
      <c r="A92" s="59">
        <v>8</v>
      </c>
      <c r="B92" s="59">
        <v>6</v>
      </c>
      <c r="C92" s="84" t="s">
        <v>103</v>
      </c>
      <c r="D92" s="61">
        <v>758</v>
      </c>
      <c r="E92" s="64">
        <v>5</v>
      </c>
      <c r="F92" s="69">
        <f t="shared" si="9"/>
        <v>3.90625E-2</v>
      </c>
      <c r="G92" s="66">
        <v>0</v>
      </c>
      <c r="H92" s="64">
        <f t="shared" si="10"/>
        <v>5</v>
      </c>
      <c r="I92" s="66">
        <v>5</v>
      </c>
      <c r="J92" s="70">
        <f t="shared" si="11"/>
        <v>3.7593984962406013E-2</v>
      </c>
      <c r="K92" s="64">
        <v>128</v>
      </c>
      <c r="L92" s="66">
        <f t="shared" si="13"/>
        <v>133</v>
      </c>
      <c r="M92" s="89">
        <f t="shared" si="12"/>
        <v>0.1743119266055046</v>
      </c>
    </row>
    <row r="93" spans="1:14" x14ac:dyDescent="0.25">
      <c r="A93" s="59">
        <v>8</v>
      </c>
      <c r="B93" s="59">
        <v>7</v>
      </c>
      <c r="C93" s="84" t="s">
        <v>104</v>
      </c>
      <c r="D93" s="61">
        <v>1775</v>
      </c>
      <c r="E93" s="64">
        <v>6</v>
      </c>
      <c r="F93" s="69">
        <f t="shared" si="9"/>
        <v>1.6949152542372881E-2</v>
      </c>
      <c r="G93" s="66">
        <v>0</v>
      </c>
      <c r="H93" s="64">
        <f t="shared" si="10"/>
        <v>6</v>
      </c>
      <c r="I93" s="66">
        <v>33</v>
      </c>
      <c r="J93" s="70">
        <f t="shared" si="11"/>
        <v>8.5271317829457363E-2</v>
      </c>
      <c r="K93" s="64">
        <v>354</v>
      </c>
      <c r="L93" s="66">
        <f t="shared" si="13"/>
        <v>387</v>
      </c>
      <c r="M93" s="89">
        <f t="shared" si="12"/>
        <v>0.21729365524985964</v>
      </c>
    </row>
    <row r="94" spans="1:14" x14ac:dyDescent="0.25">
      <c r="A94" s="59">
        <v>8</v>
      </c>
      <c r="B94" s="59">
        <v>8</v>
      </c>
      <c r="C94" s="84" t="s">
        <v>105</v>
      </c>
      <c r="D94" s="61">
        <v>1802</v>
      </c>
      <c r="E94" s="64">
        <v>10</v>
      </c>
      <c r="F94" s="69">
        <f t="shared" si="9"/>
        <v>2.7100271002710029E-2</v>
      </c>
      <c r="G94" s="66">
        <v>0</v>
      </c>
      <c r="H94" s="64">
        <f t="shared" si="10"/>
        <v>10</v>
      </c>
      <c r="I94" s="66">
        <v>38</v>
      </c>
      <c r="J94" s="70">
        <f t="shared" si="11"/>
        <v>9.3366093366093361E-2</v>
      </c>
      <c r="K94" s="64">
        <v>369</v>
      </c>
      <c r="L94" s="66">
        <f t="shared" si="13"/>
        <v>407</v>
      </c>
      <c r="M94" s="89">
        <f t="shared" si="12"/>
        <v>0.22461368653421634</v>
      </c>
    </row>
    <row r="95" spans="1:14" x14ac:dyDescent="0.25">
      <c r="A95" s="59">
        <v>8</v>
      </c>
      <c r="B95" s="59">
        <v>9</v>
      </c>
      <c r="C95" s="84" t="s">
        <v>106</v>
      </c>
      <c r="D95" s="61">
        <v>1095</v>
      </c>
      <c r="E95" s="64">
        <v>7</v>
      </c>
      <c r="F95" s="69">
        <f t="shared" si="9"/>
        <v>2.9166666666666667E-2</v>
      </c>
      <c r="G95" s="66">
        <v>0</v>
      </c>
      <c r="H95" s="64">
        <f t="shared" si="10"/>
        <v>7</v>
      </c>
      <c r="I95" s="66">
        <v>32</v>
      </c>
      <c r="J95" s="70">
        <f t="shared" si="11"/>
        <v>0.11764705882352941</v>
      </c>
      <c r="K95" s="64">
        <v>240</v>
      </c>
      <c r="L95" s="66">
        <f t="shared" si="13"/>
        <v>272</v>
      </c>
      <c r="M95" s="89">
        <f t="shared" si="12"/>
        <v>0.24682395644283123</v>
      </c>
    </row>
    <row r="96" spans="1:14" x14ac:dyDescent="0.25">
      <c r="A96" s="59">
        <v>8</v>
      </c>
      <c r="B96" s="59">
        <v>10</v>
      </c>
      <c r="C96" s="84" t="s">
        <v>107</v>
      </c>
      <c r="D96" s="61">
        <v>1309</v>
      </c>
      <c r="E96" s="64">
        <v>13</v>
      </c>
      <c r="F96" s="69">
        <f t="shared" si="9"/>
        <v>3.8011695906432746E-2</v>
      </c>
      <c r="G96" s="66">
        <v>0</v>
      </c>
      <c r="H96" s="64">
        <f t="shared" si="10"/>
        <v>13</v>
      </c>
      <c r="I96" s="66">
        <v>26</v>
      </c>
      <c r="J96" s="70">
        <f t="shared" si="11"/>
        <v>7.0652173913043473E-2</v>
      </c>
      <c r="K96" s="64">
        <v>342</v>
      </c>
      <c r="L96" s="66">
        <f t="shared" si="13"/>
        <v>368</v>
      </c>
      <c r="M96" s="89">
        <f t="shared" si="12"/>
        <v>0.2783661119515885</v>
      </c>
    </row>
    <row r="97" spans="1:14" ht="16.5" thickBot="1" x14ac:dyDescent="0.3">
      <c r="A97" s="59">
        <v>8</v>
      </c>
      <c r="B97" s="59">
        <v>11</v>
      </c>
      <c r="C97" s="86" t="s">
        <v>108</v>
      </c>
      <c r="D97" s="61">
        <v>1426</v>
      </c>
      <c r="E97" s="64">
        <v>7</v>
      </c>
      <c r="F97" s="72">
        <f t="shared" si="9"/>
        <v>2.1739130434782608E-2</v>
      </c>
      <c r="G97" s="66">
        <v>0</v>
      </c>
      <c r="H97" s="64">
        <f t="shared" si="10"/>
        <v>7</v>
      </c>
      <c r="I97" s="66">
        <v>28</v>
      </c>
      <c r="J97" s="73">
        <f t="shared" si="11"/>
        <v>0.08</v>
      </c>
      <c r="K97" s="64">
        <v>322</v>
      </c>
      <c r="L97" s="74">
        <f t="shared" si="13"/>
        <v>350</v>
      </c>
      <c r="M97" s="90">
        <f t="shared" si="12"/>
        <v>0.24424284717376135</v>
      </c>
    </row>
    <row r="98" spans="1:14" s="12" customFormat="1" ht="18.75" customHeight="1" thickBot="1" x14ac:dyDescent="0.35">
      <c r="A98" s="11"/>
      <c r="B98" s="11"/>
      <c r="C98" s="80" t="s">
        <v>109</v>
      </c>
      <c r="D98" s="52">
        <f>SUM(D87:D97)</f>
        <v>18585</v>
      </c>
      <c r="E98" s="35">
        <f>SUM(E87:E97)</f>
        <v>147</v>
      </c>
      <c r="F98" s="36">
        <f t="shared" si="9"/>
        <v>3.682364729458918E-2</v>
      </c>
      <c r="G98" s="35">
        <f>SUM(G87:G97)</f>
        <v>17</v>
      </c>
      <c r="H98" s="37">
        <f>SUM(E98,G98)</f>
        <v>164</v>
      </c>
      <c r="I98" s="37">
        <f>SUM(I87:I97)</f>
        <v>367</v>
      </c>
      <c r="J98" s="38">
        <f t="shared" si="11"/>
        <v>8.4193622390456524E-2</v>
      </c>
      <c r="K98" s="37">
        <f>SUM(K87:K97)</f>
        <v>3992</v>
      </c>
      <c r="L98" s="39">
        <f t="shared" si="13"/>
        <v>4359</v>
      </c>
      <c r="M98" s="81">
        <f t="shared" si="12"/>
        <v>0.23249239959464504</v>
      </c>
      <c r="N98" s="49"/>
    </row>
    <row r="99" spans="1:14" x14ac:dyDescent="0.25">
      <c r="A99" s="59">
        <v>9</v>
      </c>
      <c r="B99" s="59">
        <v>1</v>
      </c>
      <c r="C99" s="82" t="s">
        <v>110</v>
      </c>
      <c r="D99" s="60">
        <v>570</v>
      </c>
      <c r="E99" s="64">
        <v>7</v>
      </c>
      <c r="F99" s="65">
        <f t="shared" si="9"/>
        <v>6.25E-2</v>
      </c>
      <c r="G99" s="66">
        <v>0</v>
      </c>
      <c r="H99" s="64">
        <f t="shared" si="10"/>
        <v>7</v>
      </c>
      <c r="I99" s="66">
        <v>5</v>
      </c>
      <c r="J99" s="67">
        <f t="shared" si="11"/>
        <v>4.2735042735042736E-2</v>
      </c>
      <c r="K99" s="64">
        <v>112</v>
      </c>
      <c r="L99" s="68">
        <f t="shared" si="13"/>
        <v>117</v>
      </c>
      <c r="M99" s="88">
        <f t="shared" si="12"/>
        <v>0.2027729636048527</v>
      </c>
    </row>
    <row r="100" spans="1:14" x14ac:dyDescent="0.25">
      <c r="A100" s="59">
        <v>9</v>
      </c>
      <c r="B100" s="59">
        <v>2</v>
      </c>
      <c r="C100" s="84" t="s">
        <v>111</v>
      </c>
      <c r="D100" s="61">
        <v>2562</v>
      </c>
      <c r="E100" s="64">
        <v>24</v>
      </c>
      <c r="F100" s="69">
        <f t="shared" si="9"/>
        <v>3.6090225563909777E-2</v>
      </c>
      <c r="G100" s="66">
        <v>0</v>
      </c>
      <c r="H100" s="64">
        <f t="shared" si="10"/>
        <v>24</v>
      </c>
      <c r="I100" s="66">
        <v>58</v>
      </c>
      <c r="J100" s="70">
        <f t="shared" si="11"/>
        <v>8.0221300138312593E-2</v>
      </c>
      <c r="K100" s="64">
        <v>665</v>
      </c>
      <c r="L100" s="66">
        <f t="shared" si="13"/>
        <v>723</v>
      </c>
      <c r="M100" s="89">
        <f t="shared" si="12"/>
        <v>0.27958236658932717</v>
      </c>
    </row>
    <row r="101" spans="1:14" x14ac:dyDescent="0.25">
      <c r="A101" s="59">
        <v>9</v>
      </c>
      <c r="B101" s="59">
        <v>3</v>
      </c>
      <c r="C101" s="84" t="s">
        <v>112</v>
      </c>
      <c r="D101" s="61">
        <v>1802</v>
      </c>
      <c r="E101" s="64">
        <v>17</v>
      </c>
      <c r="F101" s="69">
        <f t="shared" si="9"/>
        <v>8.1339712918660281E-2</v>
      </c>
      <c r="G101" s="66">
        <v>0</v>
      </c>
      <c r="H101" s="64">
        <f t="shared" si="10"/>
        <v>17</v>
      </c>
      <c r="I101" s="66">
        <v>15</v>
      </c>
      <c r="J101" s="70">
        <f t="shared" si="11"/>
        <v>6.6964285714285712E-2</v>
      </c>
      <c r="K101" s="64">
        <v>209</v>
      </c>
      <c r="L101" s="66">
        <f t="shared" si="13"/>
        <v>224</v>
      </c>
      <c r="M101" s="89">
        <f t="shared" si="12"/>
        <v>0.12314458493677845</v>
      </c>
    </row>
    <row r="102" spans="1:14" x14ac:dyDescent="0.25">
      <c r="A102" s="59">
        <v>9</v>
      </c>
      <c r="B102" s="59">
        <v>4</v>
      </c>
      <c r="C102" s="84" t="s">
        <v>113</v>
      </c>
      <c r="D102" s="61">
        <v>1408</v>
      </c>
      <c r="E102" s="64">
        <v>8</v>
      </c>
      <c r="F102" s="69">
        <f t="shared" si="9"/>
        <v>5.3691275167785234E-2</v>
      </c>
      <c r="G102" s="66">
        <v>0</v>
      </c>
      <c r="H102" s="64">
        <f t="shared" si="10"/>
        <v>8</v>
      </c>
      <c r="I102" s="66">
        <v>12</v>
      </c>
      <c r="J102" s="70">
        <f t="shared" si="11"/>
        <v>7.4534161490683232E-2</v>
      </c>
      <c r="K102" s="64">
        <v>149</v>
      </c>
      <c r="L102" s="66">
        <f t="shared" si="13"/>
        <v>161</v>
      </c>
      <c r="M102" s="89">
        <f t="shared" si="12"/>
        <v>0.11370056497175141</v>
      </c>
    </row>
    <row r="103" spans="1:14" x14ac:dyDescent="0.25">
      <c r="A103" s="59">
        <v>9</v>
      </c>
      <c r="B103" s="59">
        <v>5</v>
      </c>
      <c r="C103" s="84" t="s">
        <v>114</v>
      </c>
      <c r="D103" s="61">
        <v>957</v>
      </c>
      <c r="E103" s="64">
        <v>8</v>
      </c>
      <c r="F103" s="69">
        <f t="shared" si="9"/>
        <v>3.7037037037037035E-2</v>
      </c>
      <c r="G103" s="66">
        <v>0</v>
      </c>
      <c r="H103" s="64">
        <f t="shared" si="10"/>
        <v>8</v>
      </c>
      <c r="I103" s="66">
        <v>12</v>
      </c>
      <c r="J103" s="70">
        <f t="shared" si="11"/>
        <v>5.2631578947368418E-2</v>
      </c>
      <c r="K103" s="64">
        <v>216</v>
      </c>
      <c r="L103" s="66">
        <f t="shared" si="13"/>
        <v>228</v>
      </c>
      <c r="M103" s="89">
        <f t="shared" si="12"/>
        <v>0.23626943005181347</v>
      </c>
    </row>
    <row r="104" spans="1:14" x14ac:dyDescent="0.25">
      <c r="A104" s="59">
        <v>9</v>
      </c>
      <c r="B104" s="59">
        <v>6</v>
      </c>
      <c r="C104" s="84" t="s">
        <v>115</v>
      </c>
      <c r="D104" s="61">
        <v>2315</v>
      </c>
      <c r="E104" s="64">
        <v>13</v>
      </c>
      <c r="F104" s="69">
        <f t="shared" si="9"/>
        <v>2.5948103792415168E-2</v>
      </c>
      <c r="G104" s="66">
        <v>0</v>
      </c>
      <c r="H104" s="64">
        <f t="shared" si="10"/>
        <v>13</v>
      </c>
      <c r="I104" s="66">
        <v>33</v>
      </c>
      <c r="J104" s="70">
        <f t="shared" si="11"/>
        <v>6.1797752808988762E-2</v>
      </c>
      <c r="K104" s="64">
        <v>501</v>
      </c>
      <c r="L104" s="66">
        <f t="shared" si="13"/>
        <v>534</v>
      </c>
      <c r="M104" s="89">
        <f t="shared" si="12"/>
        <v>0.22938144329896906</v>
      </c>
    </row>
    <row r="105" spans="1:14" x14ac:dyDescent="0.25">
      <c r="A105" s="59">
        <v>9</v>
      </c>
      <c r="B105" s="59">
        <v>7</v>
      </c>
      <c r="C105" s="84" t="s">
        <v>116</v>
      </c>
      <c r="D105" s="61">
        <v>1216</v>
      </c>
      <c r="E105" s="64">
        <v>8</v>
      </c>
      <c r="F105" s="69">
        <f t="shared" si="9"/>
        <v>2.564102564102564E-2</v>
      </c>
      <c r="G105" s="66">
        <v>0</v>
      </c>
      <c r="H105" s="64">
        <f t="shared" si="10"/>
        <v>8</v>
      </c>
      <c r="I105" s="66">
        <v>31</v>
      </c>
      <c r="J105" s="70">
        <f t="shared" si="11"/>
        <v>9.0379008746355682E-2</v>
      </c>
      <c r="K105" s="64">
        <v>312</v>
      </c>
      <c r="L105" s="66">
        <f t="shared" si="13"/>
        <v>343</v>
      </c>
      <c r="M105" s="89">
        <f t="shared" si="12"/>
        <v>0.28022875816993464</v>
      </c>
    </row>
    <row r="106" spans="1:14" x14ac:dyDescent="0.25">
      <c r="A106" s="59">
        <v>9</v>
      </c>
      <c r="B106" s="59">
        <v>8</v>
      </c>
      <c r="C106" s="84" t="s">
        <v>117</v>
      </c>
      <c r="D106" s="61">
        <v>1636</v>
      </c>
      <c r="E106" s="64">
        <v>13</v>
      </c>
      <c r="F106" s="69">
        <f t="shared" si="9"/>
        <v>4.0372670807453416E-2</v>
      </c>
      <c r="G106" s="66">
        <v>0</v>
      </c>
      <c r="H106" s="64">
        <f t="shared" si="10"/>
        <v>13</v>
      </c>
      <c r="I106" s="66">
        <v>47</v>
      </c>
      <c r="J106" s="70">
        <f t="shared" si="11"/>
        <v>0.12737127371273713</v>
      </c>
      <c r="K106" s="64">
        <v>322</v>
      </c>
      <c r="L106" s="66">
        <f t="shared" si="13"/>
        <v>369</v>
      </c>
      <c r="M106" s="89">
        <f t="shared" si="12"/>
        <v>0.22377198302001214</v>
      </c>
    </row>
    <row r="107" spans="1:14" ht="16.5" thickBot="1" x14ac:dyDescent="0.3">
      <c r="A107" s="59">
        <v>9</v>
      </c>
      <c r="B107" s="59">
        <v>9</v>
      </c>
      <c r="C107" s="86" t="s">
        <v>118</v>
      </c>
      <c r="D107" s="61">
        <v>1815</v>
      </c>
      <c r="E107" s="64">
        <v>12</v>
      </c>
      <c r="F107" s="72">
        <f t="shared" ref="F107:F158" si="14">E107/K107</f>
        <v>2.8037383177570093E-2</v>
      </c>
      <c r="G107" s="66">
        <v>0</v>
      </c>
      <c r="H107" s="64">
        <f t="shared" si="10"/>
        <v>12</v>
      </c>
      <c r="I107" s="66">
        <v>32</v>
      </c>
      <c r="J107" s="73">
        <f t="shared" si="11"/>
        <v>6.9565217391304349E-2</v>
      </c>
      <c r="K107" s="64">
        <v>428</v>
      </c>
      <c r="L107" s="74">
        <f t="shared" si="13"/>
        <v>460</v>
      </c>
      <c r="M107" s="90">
        <f t="shared" si="12"/>
        <v>0.25177887246852765</v>
      </c>
    </row>
    <row r="108" spans="1:14" s="12" customFormat="1" ht="18.75" customHeight="1" thickBot="1" x14ac:dyDescent="0.35">
      <c r="A108" s="11"/>
      <c r="B108" s="11"/>
      <c r="C108" s="80" t="s">
        <v>119</v>
      </c>
      <c r="D108" s="52">
        <f>SUM(D99:D107)</f>
        <v>14281</v>
      </c>
      <c r="E108" s="35">
        <f>SUM(E99:E107)</f>
        <v>110</v>
      </c>
      <c r="F108" s="36">
        <f t="shared" si="14"/>
        <v>3.774879890185312E-2</v>
      </c>
      <c r="G108" s="35">
        <f>SUM(G99:G107)</f>
        <v>0</v>
      </c>
      <c r="H108" s="37">
        <f>SUM(E108,G108)</f>
        <v>110</v>
      </c>
      <c r="I108" s="37">
        <f>SUM(I99:I107)</f>
        <v>245</v>
      </c>
      <c r="J108" s="38">
        <f t="shared" si="11"/>
        <v>7.7556188667299783E-2</v>
      </c>
      <c r="K108" s="37">
        <f>SUM(K99:K107)</f>
        <v>2914</v>
      </c>
      <c r="L108" s="39">
        <f t="shared" si="13"/>
        <v>3159</v>
      </c>
      <c r="M108" s="81">
        <f t="shared" si="12"/>
        <v>0.21951219512195122</v>
      </c>
      <c r="N108" s="49"/>
    </row>
    <row r="109" spans="1:14" x14ac:dyDescent="0.25">
      <c r="A109" s="59">
        <v>10</v>
      </c>
      <c r="B109" s="59">
        <v>1</v>
      </c>
      <c r="C109" s="82" t="s">
        <v>120</v>
      </c>
      <c r="D109" s="60">
        <v>3127</v>
      </c>
      <c r="E109" s="64">
        <v>67</v>
      </c>
      <c r="F109" s="65">
        <f t="shared" si="14"/>
        <v>9.8096632503660325E-2</v>
      </c>
      <c r="G109" s="66">
        <v>2</v>
      </c>
      <c r="H109" s="64">
        <f t="shared" si="10"/>
        <v>69</v>
      </c>
      <c r="I109" s="66">
        <v>83</v>
      </c>
      <c r="J109" s="67">
        <f t="shared" si="11"/>
        <v>0.10835509138381201</v>
      </c>
      <c r="K109" s="64">
        <v>683</v>
      </c>
      <c r="L109" s="68">
        <f t="shared" si="13"/>
        <v>766</v>
      </c>
      <c r="M109" s="88">
        <f t="shared" si="12"/>
        <v>0.23967459324155194</v>
      </c>
    </row>
    <row r="110" spans="1:14" x14ac:dyDescent="0.25">
      <c r="A110" s="59">
        <v>10</v>
      </c>
      <c r="B110" s="59">
        <v>2</v>
      </c>
      <c r="C110" s="84" t="s">
        <v>121</v>
      </c>
      <c r="D110" s="61">
        <v>1923</v>
      </c>
      <c r="E110" s="64">
        <v>38</v>
      </c>
      <c r="F110" s="69">
        <f t="shared" si="14"/>
        <v>0.17674418604651163</v>
      </c>
      <c r="G110" s="66">
        <v>1</v>
      </c>
      <c r="H110" s="64">
        <f t="shared" si="10"/>
        <v>39</v>
      </c>
      <c r="I110" s="66">
        <v>21</v>
      </c>
      <c r="J110" s="70">
        <f t="shared" si="11"/>
        <v>8.8983050847457626E-2</v>
      </c>
      <c r="K110" s="64">
        <v>215</v>
      </c>
      <c r="L110" s="66">
        <f t="shared" si="13"/>
        <v>236</v>
      </c>
      <c r="M110" s="89">
        <f t="shared" si="12"/>
        <v>0.12028542303771661</v>
      </c>
    </row>
    <row r="111" spans="1:14" x14ac:dyDescent="0.25">
      <c r="A111" s="59">
        <v>10</v>
      </c>
      <c r="B111" s="59">
        <v>3</v>
      </c>
      <c r="C111" s="84" t="s">
        <v>122</v>
      </c>
      <c r="D111" s="61">
        <v>2128</v>
      </c>
      <c r="E111" s="64">
        <v>24</v>
      </c>
      <c r="F111" s="69">
        <f t="shared" si="14"/>
        <v>5.2401746724890827E-2</v>
      </c>
      <c r="G111" s="66">
        <v>1</v>
      </c>
      <c r="H111" s="64">
        <f t="shared" si="10"/>
        <v>25</v>
      </c>
      <c r="I111" s="66">
        <v>43</v>
      </c>
      <c r="J111" s="70">
        <f t="shared" si="11"/>
        <v>8.5828343313373259E-2</v>
      </c>
      <c r="K111" s="64">
        <v>458</v>
      </c>
      <c r="L111" s="66">
        <f t="shared" si="13"/>
        <v>501</v>
      </c>
      <c r="M111" s="89">
        <f t="shared" si="12"/>
        <v>0.23269856014862983</v>
      </c>
    </row>
    <row r="112" spans="1:14" x14ac:dyDescent="0.25">
      <c r="A112" s="59">
        <v>10</v>
      </c>
      <c r="B112" s="59">
        <v>4</v>
      </c>
      <c r="C112" s="84" t="s">
        <v>123</v>
      </c>
      <c r="D112" s="61">
        <v>1737</v>
      </c>
      <c r="E112" s="64">
        <v>26</v>
      </c>
      <c r="F112" s="69">
        <f t="shared" si="14"/>
        <v>6.1465721040189124E-2</v>
      </c>
      <c r="G112" s="66">
        <v>2</v>
      </c>
      <c r="H112" s="64">
        <f t="shared" si="10"/>
        <v>28</v>
      </c>
      <c r="I112" s="66">
        <v>38</v>
      </c>
      <c r="J112" s="70">
        <f t="shared" si="11"/>
        <v>8.2429501084598705E-2</v>
      </c>
      <c r="K112" s="64">
        <v>423</v>
      </c>
      <c r="L112" s="66">
        <f t="shared" si="13"/>
        <v>461</v>
      </c>
      <c r="M112" s="89">
        <f t="shared" si="12"/>
        <v>0.26118980169971673</v>
      </c>
    </row>
    <row r="113" spans="1:14" x14ac:dyDescent="0.25">
      <c r="A113" s="59">
        <v>10</v>
      </c>
      <c r="B113" s="59">
        <v>5</v>
      </c>
      <c r="C113" s="84" t="s">
        <v>124</v>
      </c>
      <c r="D113" s="61">
        <v>2027</v>
      </c>
      <c r="E113" s="64">
        <v>24</v>
      </c>
      <c r="F113" s="69">
        <f t="shared" si="14"/>
        <v>5.4176072234762979E-2</v>
      </c>
      <c r="G113" s="66">
        <v>3</v>
      </c>
      <c r="H113" s="64">
        <f t="shared" si="10"/>
        <v>27</v>
      </c>
      <c r="I113" s="66">
        <v>36</v>
      </c>
      <c r="J113" s="70">
        <f t="shared" si="11"/>
        <v>7.5156576200417533E-2</v>
      </c>
      <c r="K113" s="64">
        <v>443</v>
      </c>
      <c r="L113" s="66">
        <f t="shared" si="13"/>
        <v>479</v>
      </c>
      <c r="M113" s="89">
        <f t="shared" si="12"/>
        <v>0.2332035053554041</v>
      </c>
    </row>
    <row r="114" spans="1:14" x14ac:dyDescent="0.25">
      <c r="A114" s="59">
        <v>10</v>
      </c>
      <c r="B114" s="59">
        <v>6</v>
      </c>
      <c r="C114" s="84" t="s">
        <v>125</v>
      </c>
      <c r="D114" s="61">
        <v>2135</v>
      </c>
      <c r="E114" s="64">
        <v>27</v>
      </c>
      <c r="F114" s="69">
        <f t="shared" si="14"/>
        <v>6.8702290076335881E-2</v>
      </c>
      <c r="G114" s="66">
        <v>1</v>
      </c>
      <c r="H114" s="64">
        <f t="shared" si="10"/>
        <v>28</v>
      </c>
      <c r="I114" s="66">
        <v>27</v>
      </c>
      <c r="J114" s="70">
        <f t="shared" si="11"/>
        <v>6.4285714285714279E-2</v>
      </c>
      <c r="K114" s="64">
        <v>393</v>
      </c>
      <c r="L114" s="66">
        <f t="shared" si="13"/>
        <v>420</v>
      </c>
      <c r="M114" s="89">
        <f t="shared" si="12"/>
        <v>0.1941747572815534</v>
      </c>
    </row>
    <row r="115" spans="1:14" x14ac:dyDescent="0.25">
      <c r="A115" s="59">
        <v>10</v>
      </c>
      <c r="B115" s="59">
        <v>7</v>
      </c>
      <c r="C115" s="84" t="s">
        <v>126</v>
      </c>
      <c r="D115" s="61">
        <v>1577</v>
      </c>
      <c r="E115" s="64">
        <v>30</v>
      </c>
      <c r="F115" s="69">
        <f t="shared" si="14"/>
        <v>0.1214574898785425</v>
      </c>
      <c r="G115" s="66">
        <v>0</v>
      </c>
      <c r="H115" s="64">
        <f t="shared" si="10"/>
        <v>30</v>
      </c>
      <c r="I115" s="66">
        <v>23</v>
      </c>
      <c r="J115" s="70">
        <f t="shared" si="11"/>
        <v>8.5185185185185183E-2</v>
      </c>
      <c r="K115" s="64">
        <v>247</v>
      </c>
      <c r="L115" s="66">
        <f t="shared" si="13"/>
        <v>270</v>
      </c>
      <c r="M115" s="89">
        <f t="shared" si="12"/>
        <v>0.16801493466085873</v>
      </c>
    </row>
    <row r="116" spans="1:14" x14ac:dyDescent="0.25">
      <c r="A116" s="59">
        <v>10</v>
      </c>
      <c r="B116" s="59">
        <v>8</v>
      </c>
      <c r="C116" s="84" t="s">
        <v>127</v>
      </c>
      <c r="D116" s="61">
        <v>1351</v>
      </c>
      <c r="E116" s="64">
        <v>21</v>
      </c>
      <c r="F116" s="69">
        <f t="shared" si="14"/>
        <v>0.14093959731543623</v>
      </c>
      <c r="G116" s="66">
        <v>1</v>
      </c>
      <c r="H116" s="64">
        <f t="shared" si="10"/>
        <v>22</v>
      </c>
      <c r="I116" s="66">
        <v>10</v>
      </c>
      <c r="J116" s="70">
        <f t="shared" si="11"/>
        <v>6.2893081761006289E-2</v>
      </c>
      <c r="K116" s="64">
        <v>149</v>
      </c>
      <c r="L116" s="66">
        <f t="shared" si="13"/>
        <v>159</v>
      </c>
      <c r="M116" s="89">
        <f t="shared" si="12"/>
        <v>0.11580480699198835</v>
      </c>
    </row>
    <row r="117" spans="1:14" ht="16.5" thickBot="1" x14ac:dyDescent="0.3">
      <c r="A117" s="59">
        <v>10</v>
      </c>
      <c r="B117" s="59">
        <v>9</v>
      </c>
      <c r="C117" s="86" t="s">
        <v>128</v>
      </c>
      <c r="D117" s="61">
        <v>2251</v>
      </c>
      <c r="E117" s="64">
        <v>45</v>
      </c>
      <c r="F117" s="72">
        <f t="shared" si="14"/>
        <v>0.12605042016806722</v>
      </c>
      <c r="G117" s="66">
        <v>6</v>
      </c>
      <c r="H117" s="64">
        <f t="shared" si="10"/>
        <v>51</v>
      </c>
      <c r="I117" s="66">
        <v>43</v>
      </c>
      <c r="J117" s="73">
        <f t="shared" si="11"/>
        <v>0.1075</v>
      </c>
      <c r="K117" s="64">
        <v>357</v>
      </c>
      <c r="L117" s="74">
        <f t="shared" si="13"/>
        <v>400</v>
      </c>
      <c r="M117" s="90">
        <f t="shared" si="12"/>
        <v>0.1737619461337967</v>
      </c>
    </row>
    <row r="118" spans="1:14" s="12" customFormat="1" ht="18.75" customHeight="1" thickBot="1" x14ac:dyDescent="0.35">
      <c r="A118" s="11"/>
      <c r="B118" s="11"/>
      <c r="C118" s="80" t="s">
        <v>129</v>
      </c>
      <c r="D118" s="52">
        <f>SUM(D109:D117)</f>
        <v>18256</v>
      </c>
      <c r="E118" s="35">
        <f>SUM(E109:E117)</f>
        <v>302</v>
      </c>
      <c r="F118" s="36">
        <f t="shared" si="14"/>
        <v>8.9667458432304031E-2</v>
      </c>
      <c r="G118" s="35">
        <f>SUM(G109:G117)</f>
        <v>17</v>
      </c>
      <c r="H118" s="37">
        <f>SUM(E118,G118)</f>
        <v>319</v>
      </c>
      <c r="I118" s="37">
        <f>SUM(I109:I117)</f>
        <v>324</v>
      </c>
      <c r="J118" s="38">
        <f t="shared" si="11"/>
        <v>8.7757313109425791E-2</v>
      </c>
      <c r="K118" s="37">
        <f>SUM(K109:K117)</f>
        <v>3368</v>
      </c>
      <c r="L118" s="39">
        <f t="shared" si="13"/>
        <v>3692</v>
      </c>
      <c r="M118" s="81">
        <f t="shared" si="12"/>
        <v>0.19876177658142666</v>
      </c>
      <c r="N118" s="49"/>
    </row>
    <row r="119" spans="1:14" x14ac:dyDescent="0.25">
      <c r="A119" s="59">
        <v>11</v>
      </c>
      <c r="B119" s="59">
        <v>1</v>
      </c>
      <c r="C119" s="82" t="s">
        <v>130</v>
      </c>
      <c r="D119" s="60">
        <v>1676</v>
      </c>
      <c r="E119" s="64">
        <v>16</v>
      </c>
      <c r="F119" s="65">
        <f t="shared" si="14"/>
        <v>3.7558685446009391E-2</v>
      </c>
      <c r="G119" s="66">
        <v>0</v>
      </c>
      <c r="H119" s="64">
        <f>SUM(E119,G119)</f>
        <v>16</v>
      </c>
      <c r="I119" s="66">
        <v>35</v>
      </c>
      <c r="J119" s="67">
        <f t="shared" si="11"/>
        <v>7.5921908893709325E-2</v>
      </c>
      <c r="K119" s="64">
        <v>426</v>
      </c>
      <c r="L119" s="68">
        <f t="shared" si="13"/>
        <v>461</v>
      </c>
      <c r="M119" s="88">
        <f t="shared" si="12"/>
        <v>0.27245862884160754</v>
      </c>
    </row>
    <row r="120" spans="1:14" x14ac:dyDescent="0.25">
      <c r="A120" s="59">
        <v>11</v>
      </c>
      <c r="B120" s="59">
        <v>2</v>
      </c>
      <c r="C120" s="84" t="s">
        <v>131</v>
      </c>
      <c r="D120" s="61">
        <v>2272</v>
      </c>
      <c r="E120" s="64">
        <v>13</v>
      </c>
      <c r="F120" s="69">
        <f t="shared" si="14"/>
        <v>2.8634361233480177E-2</v>
      </c>
      <c r="G120" s="66">
        <v>18</v>
      </c>
      <c r="H120" s="64">
        <f t="shared" ref="H120:H157" si="15">SUM(E120,G120)</f>
        <v>31</v>
      </c>
      <c r="I120" s="66">
        <v>141</v>
      </c>
      <c r="J120" s="70">
        <f t="shared" si="11"/>
        <v>0.23697478991596638</v>
      </c>
      <c r="K120" s="64">
        <v>454</v>
      </c>
      <c r="L120" s="66">
        <f t="shared" si="13"/>
        <v>595</v>
      </c>
      <c r="M120" s="89">
        <f t="shared" si="12"/>
        <v>0.25835866261398177</v>
      </c>
    </row>
    <row r="121" spans="1:14" x14ac:dyDescent="0.25">
      <c r="A121" s="59">
        <v>11</v>
      </c>
      <c r="B121" s="59">
        <v>3</v>
      </c>
      <c r="C121" s="84" t="s">
        <v>132</v>
      </c>
      <c r="D121" s="61">
        <v>2118</v>
      </c>
      <c r="E121" s="64">
        <v>13</v>
      </c>
      <c r="F121" s="69">
        <f t="shared" si="14"/>
        <v>3.8235294117647062E-2</v>
      </c>
      <c r="G121" s="66">
        <v>1</v>
      </c>
      <c r="H121" s="64">
        <f t="shared" si="15"/>
        <v>14</v>
      </c>
      <c r="I121" s="66">
        <v>22</v>
      </c>
      <c r="J121" s="70">
        <f t="shared" si="11"/>
        <v>6.0773480662983423E-2</v>
      </c>
      <c r="K121" s="64">
        <v>340</v>
      </c>
      <c r="L121" s="66">
        <f t="shared" si="13"/>
        <v>362</v>
      </c>
      <c r="M121" s="89">
        <f t="shared" si="12"/>
        <v>0.16979362101313319</v>
      </c>
    </row>
    <row r="122" spans="1:14" x14ac:dyDescent="0.25">
      <c r="A122" s="59">
        <v>11</v>
      </c>
      <c r="B122" s="59">
        <v>4</v>
      </c>
      <c r="C122" s="84" t="s">
        <v>133</v>
      </c>
      <c r="D122" s="61">
        <v>1491</v>
      </c>
      <c r="E122" s="64">
        <v>11</v>
      </c>
      <c r="F122" s="69">
        <f t="shared" si="14"/>
        <v>3.0726256983240222E-2</v>
      </c>
      <c r="G122" s="66">
        <v>0</v>
      </c>
      <c r="H122" s="64">
        <f t="shared" si="15"/>
        <v>11</v>
      </c>
      <c r="I122" s="66">
        <v>32</v>
      </c>
      <c r="J122" s="70">
        <f t="shared" si="11"/>
        <v>8.2051282051282051E-2</v>
      </c>
      <c r="K122" s="64">
        <v>358</v>
      </c>
      <c r="L122" s="66">
        <f t="shared" si="13"/>
        <v>390</v>
      </c>
      <c r="M122" s="89">
        <f t="shared" si="12"/>
        <v>0.2596537949400799</v>
      </c>
    </row>
    <row r="123" spans="1:14" x14ac:dyDescent="0.25">
      <c r="A123" s="59">
        <v>11</v>
      </c>
      <c r="B123" s="59">
        <v>5</v>
      </c>
      <c r="C123" s="84" t="s">
        <v>134</v>
      </c>
      <c r="D123" s="61">
        <v>1645</v>
      </c>
      <c r="E123" s="64">
        <v>11</v>
      </c>
      <c r="F123" s="69">
        <f t="shared" si="14"/>
        <v>2.8645833333333332E-2</v>
      </c>
      <c r="G123" s="66">
        <v>0</v>
      </c>
      <c r="H123" s="64">
        <f t="shared" si="15"/>
        <v>11</v>
      </c>
      <c r="I123" s="66">
        <v>26</v>
      </c>
      <c r="J123" s="70">
        <f t="shared" si="11"/>
        <v>6.3414634146341464E-2</v>
      </c>
      <c r="K123" s="64">
        <v>384</v>
      </c>
      <c r="L123" s="66">
        <f t="shared" si="13"/>
        <v>410</v>
      </c>
      <c r="M123" s="89">
        <f t="shared" si="12"/>
        <v>0.24758454106280192</v>
      </c>
    </row>
    <row r="124" spans="1:14" x14ac:dyDescent="0.25">
      <c r="A124" s="59">
        <v>11</v>
      </c>
      <c r="B124" s="59">
        <v>6</v>
      </c>
      <c r="C124" s="84" t="s">
        <v>135</v>
      </c>
      <c r="D124" s="61">
        <v>1443</v>
      </c>
      <c r="E124" s="64">
        <v>4</v>
      </c>
      <c r="F124" s="69">
        <f t="shared" si="14"/>
        <v>1.2944983818770227E-2</v>
      </c>
      <c r="G124" s="66">
        <v>1</v>
      </c>
      <c r="H124" s="64">
        <f t="shared" si="15"/>
        <v>5</v>
      </c>
      <c r="I124" s="66">
        <v>35</v>
      </c>
      <c r="J124" s="70">
        <f t="shared" si="11"/>
        <v>0.10174418604651163</v>
      </c>
      <c r="K124" s="64">
        <v>309</v>
      </c>
      <c r="L124" s="66">
        <f t="shared" si="13"/>
        <v>344</v>
      </c>
      <c r="M124" s="89">
        <f t="shared" si="12"/>
        <v>0.23756906077348067</v>
      </c>
    </row>
    <row r="125" spans="1:14" x14ac:dyDescent="0.25">
      <c r="A125" s="59">
        <v>11</v>
      </c>
      <c r="B125" s="59">
        <v>7</v>
      </c>
      <c r="C125" s="84" t="s">
        <v>136</v>
      </c>
      <c r="D125" s="61">
        <v>1578</v>
      </c>
      <c r="E125" s="64">
        <v>12</v>
      </c>
      <c r="F125" s="69">
        <f t="shared" si="14"/>
        <v>2.9339853300733496E-2</v>
      </c>
      <c r="G125" s="66">
        <v>0</v>
      </c>
      <c r="H125" s="64">
        <f t="shared" si="15"/>
        <v>12</v>
      </c>
      <c r="I125" s="66">
        <v>33</v>
      </c>
      <c r="J125" s="70">
        <f t="shared" si="11"/>
        <v>7.4660633484162894E-2</v>
      </c>
      <c r="K125" s="64">
        <v>409</v>
      </c>
      <c r="L125" s="66">
        <f t="shared" si="13"/>
        <v>442</v>
      </c>
      <c r="M125" s="89">
        <f t="shared" si="12"/>
        <v>0.27798742138364779</v>
      </c>
    </row>
    <row r="126" spans="1:14" x14ac:dyDescent="0.25">
      <c r="A126" s="59">
        <v>11</v>
      </c>
      <c r="B126" s="59">
        <v>8</v>
      </c>
      <c r="C126" s="84" t="s">
        <v>137</v>
      </c>
      <c r="D126" s="61">
        <v>2417</v>
      </c>
      <c r="E126" s="64">
        <v>9</v>
      </c>
      <c r="F126" s="69">
        <f t="shared" si="14"/>
        <v>1.5228426395939087E-2</v>
      </c>
      <c r="G126" s="66">
        <v>0</v>
      </c>
      <c r="H126" s="64">
        <f t="shared" si="15"/>
        <v>9</v>
      </c>
      <c r="I126" s="66">
        <v>56</v>
      </c>
      <c r="J126" s="70">
        <f t="shared" si="11"/>
        <v>8.6553323029366303E-2</v>
      </c>
      <c r="K126" s="64">
        <v>591</v>
      </c>
      <c r="L126" s="66">
        <f t="shared" si="13"/>
        <v>647</v>
      </c>
      <c r="M126" s="89">
        <f t="shared" si="12"/>
        <v>0.26669414674361086</v>
      </c>
    </row>
    <row r="127" spans="1:14" x14ac:dyDescent="0.25">
      <c r="A127" s="59">
        <v>11</v>
      </c>
      <c r="B127" s="59">
        <v>9</v>
      </c>
      <c r="C127" s="84" t="s">
        <v>138</v>
      </c>
      <c r="D127" s="61">
        <v>1783</v>
      </c>
      <c r="E127" s="64">
        <v>7</v>
      </c>
      <c r="F127" s="69">
        <f t="shared" si="14"/>
        <v>1.9886363636363636E-2</v>
      </c>
      <c r="G127" s="66">
        <v>0</v>
      </c>
      <c r="H127" s="64">
        <f t="shared" si="15"/>
        <v>7</v>
      </c>
      <c r="I127" s="66">
        <v>30</v>
      </c>
      <c r="J127" s="70">
        <f t="shared" si="11"/>
        <v>7.8534031413612565E-2</v>
      </c>
      <c r="K127" s="64">
        <v>352</v>
      </c>
      <c r="L127" s="66">
        <f t="shared" si="13"/>
        <v>382</v>
      </c>
      <c r="M127" s="89">
        <f t="shared" si="12"/>
        <v>0.21340782122905028</v>
      </c>
    </row>
    <row r="128" spans="1:14" x14ac:dyDescent="0.25">
      <c r="A128" s="59">
        <v>11</v>
      </c>
      <c r="B128" s="59">
        <v>10</v>
      </c>
      <c r="C128" s="84" t="s">
        <v>139</v>
      </c>
      <c r="D128" s="61">
        <v>1469</v>
      </c>
      <c r="E128" s="64">
        <v>5</v>
      </c>
      <c r="F128" s="69">
        <f t="shared" si="14"/>
        <v>1.3698630136986301E-2</v>
      </c>
      <c r="G128" s="66">
        <v>1</v>
      </c>
      <c r="H128" s="64">
        <f t="shared" si="15"/>
        <v>6</v>
      </c>
      <c r="I128" s="66">
        <v>37</v>
      </c>
      <c r="J128" s="70">
        <f t="shared" si="11"/>
        <v>9.2039800995024873E-2</v>
      </c>
      <c r="K128" s="64">
        <v>365</v>
      </c>
      <c r="L128" s="66">
        <f t="shared" si="13"/>
        <v>402</v>
      </c>
      <c r="M128" s="89">
        <f t="shared" si="12"/>
        <v>0.27254237288135591</v>
      </c>
    </row>
    <row r="129" spans="1:14" x14ac:dyDescent="0.25">
      <c r="A129" s="59">
        <v>11</v>
      </c>
      <c r="B129" s="59">
        <v>11</v>
      </c>
      <c r="C129" s="84" t="s">
        <v>140</v>
      </c>
      <c r="D129" s="61">
        <v>1158</v>
      </c>
      <c r="E129" s="64">
        <v>3</v>
      </c>
      <c r="F129" s="69">
        <f t="shared" si="14"/>
        <v>1.5463917525773196E-2</v>
      </c>
      <c r="G129" s="66">
        <v>1</v>
      </c>
      <c r="H129" s="64">
        <f t="shared" si="15"/>
        <v>4</v>
      </c>
      <c r="I129" s="66">
        <v>18</v>
      </c>
      <c r="J129" s="70">
        <f t="shared" si="11"/>
        <v>8.4905660377358486E-2</v>
      </c>
      <c r="K129" s="64">
        <v>194</v>
      </c>
      <c r="L129" s="66">
        <f t="shared" si="13"/>
        <v>212</v>
      </c>
      <c r="M129" s="89">
        <f t="shared" si="12"/>
        <v>0.18244406196213425</v>
      </c>
    </row>
    <row r="130" spans="1:14" ht="16.5" thickBot="1" x14ac:dyDescent="0.3">
      <c r="A130" s="59">
        <v>11</v>
      </c>
      <c r="B130" s="59">
        <v>12</v>
      </c>
      <c r="C130" s="86" t="s">
        <v>141</v>
      </c>
      <c r="D130" s="61">
        <v>1877</v>
      </c>
      <c r="E130" s="64">
        <v>13</v>
      </c>
      <c r="F130" s="72">
        <f t="shared" si="14"/>
        <v>4.8689138576779027E-2</v>
      </c>
      <c r="G130" s="66">
        <v>1</v>
      </c>
      <c r="H130" s="64">
        <f t="shared" si="15"/>
        <v>14</v>
      </c>
      <c r="I130" s="66">
        <v>21</v>
      </c>
      <c r="J130" s="73">
        <f t="shared" si="11"/>
        <v>7.2916666666666671E-2</v>
      </c>
      <c r="K130" s="64">
        <v>267</v>
      </c>
      <c r="L130" s="74">
        <f t="shared" si="13"/>
        <v>288</v>
      </c>
      <c r="M130" s="90">
        <f t="shared" si="12"/>
        <v>0.15230037017451084</v>
      </c>
    </row>
    <row r="131" spans="1:14" s="12" customFormat="1" ht="18.75" customHeight="1" thickBot="1" x14ac:dyDescent="0.35">
      <c r="A131" s="11"/>
      <c r="B131" s="11"/>
      <c r="C131" s="80" t="s">
        <v>142</v>
      </c>
      <c r="D131" s="52">
        <f>SUM(D119:D130)</f>
        <v>20927</v>
      </c>
      <c r="E131" s="35">
        <f>SUM(E119:E130)</f>
        <v>117</v>
      </c>
      <c r="F131" s="36">
        <f t="shared" si="14"/>
        <v>2.6298044504383007E-2</v>
      </c>
      <c r="G131" s="35">
        <f>SUM(G119:G130)</f>
        <v>23</v>
      </c>
      <c r="H131" s="37">
        <f>SUM(E131,G131)</f>
        <v>140</v>
      </c>
      <c r="I131" s="37">
        <f>SUM(I119:I130)</f>
        <v>486</v>
      </c>
      <c r="J131" s="38">
        <f t="shared" si="11"/>
        <v>9.848024316109423E-2</v>
      </c>
      <c r="K131" s="37">
        <f>SUM(K119:K130)</f>
        <v>4449</v>
      </c>
      <c r="L131" s="39">
        <f t="shared" si="13"/>
        <v>4935</v>
      </c>
      <c r="M131" s="81">
        <f t="shared" si="12"/>
        <v>0.23425262258508567</v>
      </c>
      <c r="N131" s="49"/>
    </row>
    <row r="132" spans="1:14" x14ac:dyDescent="0.25">
      <c r="A132" s="59">
        <v>12</v>
      </c>
      <c r="B132" s="59">
        <v>1</v>
      </c>
      <c r="C132" s="82" t="s">
        <v>143</v>
      </c>
      <c r="D132" s="60">
        <v>2667</v>
      </c>
      <c r="E132" s="64">
        <v>11</v>
      </c>
      <c r="F132" s="65">
        <f t="shared" si="14"/>
        <v>1.5027322404371584E-2</v>
      </c>
      <c r="G132" s="66">
        <v>1</v>
      </c>
      <c r="H132" s="64">
        <f t="shared" si="15"/>
        <v>12</v>
      </c>
      <c r="I132" s="66">
        <v>86</v>
      </c>
      <c r="J132" s="67">
        <f t="shared" si="11"/>
        <v>0.10513447432762836</v>
      </c>
      <c r="K132" s="64">
        <v>732</v>
      </c>
      <c r="L132" s="68">
        <f t="shared" si="13"/>
        <v>818</v>
      </c>
      <c r="M132" s="88">
        <f t="shared" si="12"/>
        <v>0.305337812616648</v>
      </c>
    </row>
    <row r="133" spans="1:14" x14ac:dyDescent="0.25">
      <c r="A133" s="59">
        <v>12</v>
      </c>
      <c r="B133" s="59">
        <v>2</v>
      </c>
      <c r="C133" s="84" t="s">
        <v>144</v>
      </c>
      <c r="D133" s="61">
        <v>2184</v>
      </c>
      <c r="E133" s="64">
        <v>4</v>
      </c>
      <c r="F133" s="69">
        <f t="shared" si="14"/>
        <v>6.9324090121317154E-3</v>
      </c>
      <c r="G133" s="66">
        <v>0</v>
      </c>
      <c r="H133" s="64">
        <f t="shared" si="15"/>
        <v>4</v>
      </c>
      <c r="I133" s="66">
        <v>61</v>
      </c>
      <c r="J133" s="70">
        <f t="shared" si="11"/>
        <v>9.561128526645768E-2</v>
      </c>
      <c r="K133" s="64">
        <v>577</v>
      </c>
      <c r="L133" s="66">
        <f t="shared" si="13"/>
        <v>638</v>
      </c>
      <c r="M133" s="89">
        <f t="shared" si="12"/>
        <v>0.2915904936014625</v>
      </c>
    </row>
    <row r="134" spans="1:14" x14ac:dyDescent="0.25">
      <c r="A134" s="59">
        <v>12</v>
      </c>
      <c r="B134" s="59">
        <v>3</v>
      </c>
      <c r="C134" s="84" t="s">
        <v>145</v>
      </c>
      <c r="D134" s="61">
        <v>1575</v>
      </c>
      <c r="E134" s="64">
        <v>9</v>
      </c>
      <c r="F134" s="69">
        <f t="shared" si="14"/>
        <v>2.5862068965517241E-2</v>
      </c>
      <c r="G134" s="66">
        <v>1</v>
      </c>
      <c r="H134" s="64">
        <f>SUM(E134,G134)</f>
        <v>10</v>
      </c>
      <c r="I134" s="66">
        <v>44</v>
      </c>
      <c r="J134" s="70">
        <f t="shared" si="11"/>
        <v>0.11224489795918367</v>
      </c>
      <c r="K134" s="64">
        <v>348</v>
      </c>
      <c r="L134" s="66">
        <f t="shared" si="13"/>
        <v>392</v>
      </c>
      <c r="M134" s="89">
        <f t="shared" si="12"/>
        <v>0.2473186119873817</v>
      </c>
    </row>
    <row r="135" spans="1:14" x14ac:dyDescent="0.25">
      <c r="A135" s="59">
        <v>12</v>
      </c>
      <c r="B135" s="59">
        <v>4</v>
      </c>
      <c r="C135" s="84" t="s">
        <v>146</v>
      </c>
      <c r="D135" s="61">
        <v>2381</v>
      </c>
      <c r="E135" s="64">
        <v>8</v>
      </c>
      <c r="F135" s="69">
        <f t="shared" si="14"/>
        <v>1.7021276595744681E-2</v>
      </c>
      <c r="G135" s="66">
        <v>13</v>
      </c>
      <c r="H135" s="64">
        <f t="shared" si="15"/>
        <v>21</v>
      </c>
      <c r="I135" s="66">
        <v>116</v>
      </c>
      <c r="J135" s="70">
        <f t="shared" si="11"/>
        <v>0.19795221843003413</v>
      </c>
      <c r="K135" s="64">
        <v>470</v>
      </c>
      <c r="L135" s="66">
        <f t="shared" si="13"/>
        <v>586</v>
      </c>
      <c r="M135" s="89">
        <f t="shared" si="12"/>
        <v>0.24396336386344714</v>
      </c>
    </row>
    <row r="136" spans="1:14" x14ac:dyDescent="0.25">
      <c r="A136" s="59">
        <v>12</v>
      </c>
      <c r="B136" s="59">
        <v>5</v>
      </c>
      <c r="C136" s="84" t="s">
        <v>147</v>
      </c>
      <c r="D136" s="61">
        <v>1404</v>
      </c>
      <c r="E136" s="64">
        <v>7</v>
      </c>
      <c r="F136" s="69">
        <f t="shared" si="14"/>
        <v>2.3728813559322035E-2</v>
      </c>
      <c r="G136" s="66">
        <v>0</v>
      </c>
      <c r="H136" s="64">
        <f t="shared" si="15"/>
        <v>7</v>
      </c>
      <c r="I136" s="66">
        <v>43</v>
      </c>
      <c r="J136" s="70">
        <f t="shared" ref="J136:J158" si="16">I136/L136</f>
        <v>0.12721893491124261</v>
      </c>
      <c r="K136" s="64">
        <v>295</v>
      </c>
      <c r="L136" s="66">
        <f t="shared" si="13"/>
        <v>338</v>
      </c>
      <c r="M136" s="89">
        <f t="shared" ref="M136:M158" si="17">L136/SUM(H136,D136)</f>
        <v>0.23954642097802978</v>
      </c>
    </row>
    <row r="137" spans="1:14" x14ac:dyDescent="0.25">
      <c r="A137" s="59">
        <v>12</v>
      </c>
      <c r="B137" s="59">
        <v>6</v>
      </c>
      <c r="C137" s="84" t="s">
        <v>148</v>
      </c>
      <c r="D137" s="61">
        <v>2375</v>
      </c>
      <c r="E137" s="64">
        <v>14</v>
      </c>
      <c r="F137" s="69">
        <f t="shared" si="14"/>
        <v>2.6666666666666668E-2</v>
      </c>
      <c r="G137" s="66">
        <v>0</v>
      </c>
      <c r="H137" s="64">
        <f t="shared" si="15"/>
        <v>14</v>
      </c>
      <c r="I137" s="66">
        <v>47</v>
      </c>
      <c r="J137" s="70">
        <f t="shared" si="16"/>
        <v>8.2167832167832161E-2</v>
      </c>
      <c r="K137" s="64">
        <v>525</v>
      </c>
      <c r="L137" s="66">
        <f t="shared" si="13"/>
        <v>572</v>
      </c>
      <c r="M137" s="89">
        <f t="shared" si="17"/>
        <v>0.23943072415236499</v>
      </c>
    </row>
    <row r="138" spans="1:14" x14ac:dyDescent="0.25">
      <c r="A138" s="59">
        <v>12</v>
      </c>
      <c r="B138" s="59">
        <v>7</v>
      </c>
      <c r="C138" s="84" t="s">
        <v>149</v>
      </c>
      <c r="D138" s="61">
        <v>2723</v>
      </c>
      <c r="E138" s="64">
        <v>15</v>
      </c>
      <c r="F138" s="69">
        <f t="shared" si="14"/>
        <v>2.0547945205479451E-2</v>
      </c>
      <c r="G138" s="66">
        <v>2</v>
      </c>
      <c r="H138" s="64">
        <f t="shared" si="15"/>
        <v>17</v>
      </c>
      <c r="I138" s="66">
        <v>68</v>
      </c>
      <c r="J138" s="70">
        <f t="shared" si="16"/>
        <v>8.5213032581453629E-2</v>
      </c>
      <c r="K138" s="64">
        <v>730</v>
      </c>
      <c r="L138" s="66">
        <f t="shared" si="13"/>
        <v>798</v>
      </c>
      <c r="M138" s="89">
        <f t="shared" si="17"/>
        <v>0.29124087591240877</v>
      </c>
    </row>
    <row r="139" spans="1:14" x14ac:dyDescent="0.25">
      <c r="A139" s="59">
        <v>12</v>
      </c>
      <c r="B139" s="59">
        <v>8</v>
      </c>
      <c r="C139" s="84" t="s">
        <v>150</v>
      </c>
      <c r="D139" s="61">
        <v>1848</v>
      </c>
      <c r="E139" s="64">
        <v>6</v>
      </c>
      <c r="F139" s="69">
        <f t="shared" si="14"/>
        <v>1.3043478260869565E-2</v>
      </c>
      <c r="G139" s="66">
        <v>2</v>
      </c>
      <c r="H139" s="64">
        <f t="shared" si="15"/>
        <v>8</v>
      </c>
      <c r="I139" s="66">
        <v>51</v>
      </c>
      <c r="J139" s="70">
        <f t="shared" si="16"/>
        <v>9.9804305283757333E-2</v>
      </c>
      <c r="K139" s="64">
        <v>460</v>
      </c>
      <c r="L139" s="66">
        <f t="shared" si="13"/>
        <v>511</v>
      </c>
      <c r="M139" s="89">
        <f t="shared" si="17"/>
        <v>0.27532327586206895</v>
      </c>
    </row>
    <row r="140" spans="1:14" x14ac:dyDescent="0.25">
      <c r="A140" s="59">
        <v>12</v>
      </c>
      <c r="B140" s="59">
        <v>9</v>
      </c>
      <c r="C140" s="84" t="s">
        <v>151</v>
      </c>
      <c r="D140" s="61">
        <v>1587</v>
      </c>
      <c r="E140" s="64">
        <v>12</v>
      </c>
      <c r="F140" s="69">
        <f t="shared" si="14"/>
        <v>3.5398230088495575E-2</v>
      </c>
      <c r="G140" s="66">
        <v>1</v>
      </c>
      <c r="H140" s="64">
        <f t="shared" si="15"/>
        <v>13</v>
      </c>
      <c r="I140" s="66">
        <v>50</v>
      </c>
      <c r="J140" s="70">
        <f t="shared" si="16"/>
        <v>0.12853470437017994</v>
      </c>
      <c r="K140" s="64">
        <v>339</v>
      </c>
      <c r="L140" s="66">
        <f t="shared" si="13"/>
        <v>389</v>
      </c>
      <c r="M140" s="89">
        <f t="shared" si="17"/>
        <v>0.24312500000000001</v>
      </c>
    </row>
    <row r="141" spans="1:14" x14ac:dyDescent="0.25">
      <c r="A141" s="59">
        <v>12</v>
      </c>
      <c r="B141" s="59">
        <v>10</v>
      </c>
      <c r="C141" s="84" t="s">
        <v>152</v>
      </c>
      <c r="D141" s="61">
        <v>2264</v>
      </c>
      <c r="E141" s="64">
        <v>10</v>
      </c>
      <c r="F141" s="69">
        <f t="shared" si="14"/>
        <v>1.9723865877712032E-2</v>
      </c>
      <c r="G141" s="66">
        <v>32</v>
      </c>
      <c r="H141" s="64">
        <f t="shared" si="15"/>
        <v>42</v>
      </c>
      <c r="I141" s="66">
        <v>118</v>
      </c>
      <c r="J141" s="70">
        <f t="shared" si="16"/>
        <v>0.1888</v>
      </c>
      <c r="K141" s="64">
        <v>507</v>
      </c>
      <c r="L141" s="66">
        <f t="shared" si="13"/>
        <v>625</v>
      </c>
      <c r="M141" s="89">
        <f t="shared" si="17"/>
        <v>0.2710320901994796</v>
      </c>
    </row>
    <row r="142" spans="1:14" x14ac:dyDescent="0.25">
      <c r="A142" s="59">
        <v>12</v>
      </c>
      <c r="B142" s="59">
        <v>11</v>
      </c>
      <c r="C142" s="84" t="s">
        <v>153</v>
      </c>
      <c r="D142" s="61">
        <v>2633</v>
      </c>
      <c r="E142" s="64">
        <v>12</v>
      </c>
      <c r="F142" s="69">
        <f t="shared" si="14"/>
        <v>2.5052192066805846E-2</v>
      </c>
      <c r="G142" s="66">
        <v>2</v>
      </c>
      <c r="H142" s="64">
        <f t="shared" si="15"/>
        <v>14</v>
      </c>
      <c r="I142" s="66">
        <v>50</v>
      </c>
      <c r="J142" s="70">
        <f t="shared" si="16"/>
        <v>9.4517958412098299E-2</v>
      </c>
      <c r="K142" s="64">
        <v>479</v>
      </c>
      <c r="L142" s="66">
        <f t="shared" si="13"/>
        <v>529</v>
      </c>
      <c r="M142" s="89">
        <f t="shared" si="17"/>
        <v>0.19984888553078958</v>
      </c>
    </row>
    <row r="143" spans="1:14" ht="16.5" thickBot="1" x14ac:dyDescent="0.3">
      <c r="A143" s="59">
        <v>12</v>
      </c>
      <c r="B143" s="59">
        <v>12</v>
      </c>
      <c r="C143" s="86" t="s">
        <v>154</v>
      </c>
      <c r="D143" s="61">
        <v>1014</v>
      </c>
      <c r="E143" s="64">
        <v>7</v>
      </c>
      <c r="F143" s="72">
        <f t="shared" si="14"/>
        <v>4.1666666666666664E-2</v>
      </c>
      <c r="G143" s="66">
        <v>0</v>
      </c>
      <c r="H143" s="64">
        <f t="shared" si="15"/>
        <v>7</v>
      </c>
      <c r="I143" s="66">
        <v>11</v>
      </c>
      <c r="J143" s="73">
        <f t="shared" si="16"/>
        <v>6.1452513966480445E-2</v>
      </c>
      <c r="K143" s="64">
        <v>168</v>
      </c>
      <c r="L143" s="74">
        <f t="shared" si="13"/>
        <v>179</v>
      </c>
      <c r="M143" s="90">
        <f t="shared" si="17"/>
        <v>0.17531831537708129</v>
      </c>
    </row>
    <row r="144" spans="1:14" s="12" customFormat="1" ht="18.75" customHeight="1" thickBot="1" x14ac:dyDescent="0.35">
      <c r="A144" s="11"/>
      <c r="B144" s="11"/>
      <c r="C144" s="80" t="s">
        <v>155</v>
      </c>
      <c r="D144" s="52">
        <f>SUM(D132:D143)</f>
        <v>24655</v>
      </c>
      <c r="E144" s="35">
        <f>SUM(E132:E143)</f>
        <v>115</v>
      </c>
      <c r="F144" s="36">
        <f t="shared" si="14"/>
        <v>2.0426287744227355E-2</v>
      </c>
      <c r="G144" s="35">
        <f>SUM(G132:G143)</f>
        <v>54</v>
      </c>
      <c r="H144" s="37">
        <f>SUM(E144,G144)</f>
        <v>169</v>
      </c>
      <c r="I144" s="37">
        <f>SUM(I132:I143)</f>
        <v>745</v>
      </c>
      <c r="J144" s="38">
        <f t="shared" si="16"/>
        <v>0.11686274509803922</v>
      </c>
      <c r="K144" s="37">
        <f>SUM(K132:K143)</f>
        <v>5630</v>
      </c>
      <c r="L144" s="39">
        <f t="shared" si="13"/>
        <v>6375</v>
      </c>
      <c r="M144" s="81">
        <f t="shared" si="17"/>
        <v>0.25680792781179501</v>
      </c>
      <c r="N144" s="49"/>
    </row>
    <row r="145" spans="1:14" x14ac:dyDescent="0.25">
      <c r="A145" s="59">
        <v>13</v>
      </c>
      <c r="B145" s="59">
        <v>1</v>
      </c>
      <c r="C145" s="82" t="s">
        <v>156</v>
      </c>
      <c r="D145" s="60">
        <v>2063</v>
      </c>
      <c r="E145" s="64">
        <v>3</v>
      </c>
      <c r="F145" s="65">
        <f t="shared" si="14"/>
        <v>6.0000000000000001E-3</v>
      </c>
      <c r="G145" s="66">
        <v>1</v>
      </c>
      <c r="H145" s="64">
        <f t="shared" si="15"/>
        <v>4</v>
      </c>
      <c r="I145" s="66">
        <v>39</v>
      </c>
      <c r="J145" s="67">
        <f t="shared" si="16"/>
        <v>7.2356215213358069E-2</v>
      </c>
      <c r="K145" s="64">
        <v>500</v>
      </c>
      <c r="L145" s="68">
        <f t="shared" si="13"/>
        <v>539</v>
      </c>
      <c r="M145" s="88">
        <f t="shared" si="17"/>
        <v>0.26076439283986452</v>
      </c>
    </row>
    <row r="146" spans="1:14" x14ac:dyDescent="0.25">
      <c r="A146" s="59">
        <v>13</v>
      </c>
      <c r="B146" s="59">
        <v>2</v>
      </c>
      <c r="C146" s="84" t="s">
        <v>157</v>
      </c>
      <c r="D146" s="61">
        <v>1564</v>
      </c>
      <c r="E146" s="64">
        <v>9</v>
      </c>
      <c r="F146" s="69">
        <f t="shared" si="14"/>
        <v>2.4456521739130436E-2</v>
      </c>
      <c r="G146" s="66">
        <v>0</v>
      </c>
      <c r="H146" s="64">
        <f t="shared" si="15"/>
        <v>9</v>
      </c>
      <c r="I146" s="66">
        <v>39</v>
      </c>
      <c r="J146" s="70">
        <f t="shared" si="16"/>
        <v>9.5823095823095825E-2</v>
      </c>
      <c r="K146" s="64">
        <v>368</v>
      </c>
      <c r="L146" s="66">
        <f t="shared" si="13"/>
        <v>407</v>
      </c>
      <c r="M146" s="89">
        <f t="shared" si="17"/>
        <v>0.25874125874125875</v>
      </c>
    </row>
    <row r="147" spans="1:14" x14ac:dyDescent="0.25">
      <c r="A147" s="59">
        <v>13</v>
      </c>
      <c r="B147" s="59">
        <v>3</v>
      </c>
      <c r="C147" s="84" t="s">
        <v>158</v>
      </c>
      <c r="D147" s="61">
        <v>1816</v>
      </c>
      <c r="E147" s="64">
        <v>15</v>
      </c>
      <c r="F147" s="69">
        <f t="shared" si="14"/>
        <v>3.6231884057971016E-2</v>
      </c>
      <c r="G147" s="66">
        <v>1</v>
      </c>
      <c r="H147" s="64">
        <f t="shared" si="15"/>
        <v>16</v>
      </c>
      <c r="I147" s="66">
        <v>44</v>
      </c>
      <c r="J147" s="70">
        <f t="shared" si="16"/>
        <v>9.606986899563319E-2</v>
      </c>
      <c r="K147" s="64">
        <v>414</v>
      </c>
      <c r="L147" s="66">
        <f t="shared" si="13"/>
        <v>458</v>
      </c>
      <c r="M147" s="89">
        <f t="shared" si="17"/>
        <v>0.25</v>
      </c>
    </row>
    <row r="148" spans="1:14" x14ac:dyDescent="0.25">
      <c r="A148" s="59">
        <v>13</v>
      </c>
      <c r="B148" s="59">
        <v>4</v>
      </c>
      <c r="C148" s="84" t="s">
        <v>159</v>
      </c>
      <c r="D148" s="61">
        <v>1666</v>
      </c>
      <c r="E148" s="64">
        <v>6</v>
      </c>
      <c r="F148" s="69">
        <f t="shared" si="14"/>
        <v>1.643835616438356E-2</v>
      </c>
      <c r="G148" s="66">
        <v>0</v>
      </c>
      <c r="H148" s="64">
        <f t="shared" si="15"/>
        <v>6</v>
      </c>
      <c r="I148" s="66">
        <v>46</v>
      </c>
      <c r="J148" s="70">
        <f t="shared" si="16"/>
        <v>0.11192214111922141</v>
      </c>
      <c r="K148" s="64">
        <v>365</v>
      </c>
      <c r="L148" s="66">
        <f t="shared" si="13"/>
        <v>411</v>
      </c>
      <c r="M148" s="89">
        <f t="shared" si="17"/>
        <v>0.24581339712918659</v>
      </c>
    </row>
    <row r="149" spans="1:14" x14ac:dyDescent="0.25">
      <c r="A149" s="59">
        <v>13</v>
      </c>
      <c r="B149" s="59">
        <v>5</v>
      </c>
      <c r="C149" s="84" t="s">
        <v>160</v>
      </c>
      <c r="D149" s="61">
        <v>1828</v>
      </c>
      <c r="E149" s="64">
        <v>13</v>
      </c>
      <c r="F149" s="69">
        <f t="shared" si="14"/>
        <v>3.430079155672823E-2</v>
      </c>
      <c r="G149" s="66">
        <v>1</v>
      </c>
      <c r="H149" s="64">
        <f t="shared" si="15"/>
        <v>14</v>
      </c>
      <c r="I149" s="66">
        <v>47</v>
      </c>
      <c r="J149" s="70">
        <f t="shared" si="16"/>
        <v>0.11032863849765258</v>
      </c>
      <c r="K149" s="64">
        <v>379</v>
      </c>
      <c r="L149" s="66">
        <f t="shared" si="13"/>
        <v>426</v>
      </c>
      <c r="M149" s="89">
        <f t="shared" si="17"/>
        <v>0.23127035830618892</v>
      </c>
    </row>
    <row r="150" spans="1:14" x14ac:dyDescent="0.25">
      <c r="A150" s="59">
        <v>13</v>
      </c>
      <c r="B150" s="59">
        <v>6</v>
      </c>
      <c r="C150" s="84" t="s">
        <v>161</v>
      </c>
      <c r="D150" s="61">
        <v>1155</v>
      </c>
      <c r="E150" s="64">
        <v>2</v>
      </c>
      <c r="F150" s="69">
        <f t="shared" si="14"/>
        <v>7.5187969924812026E-3</v>
      </c>
      <c r="G150" s="66">
        <v>1</v>
      </c>
      <c r="H150" s="64">
        <f t="shared" si="15"/>
        <v>3</v>
      </c>
      <c r="I150" s="66">
        <v>20</v>
      </c>
      <c r="J150" s="70">
        <f t="shared" si="16"/>
        <v>6.9930069930069935E-2</v>
      </c>
      <c r="K150" s="64">
        <v>266</v>
      </c>
      <c r="L150" s="66">
        <f t="shared" ref="L150:L158" si="18">SUM(I150,K150)</f>
        <v>286</v>
      </c>
      <c r="M150" s="89">
        <f t="shared" si="17"/>
        <v>0.24697754749568221</v>
      </c>
    </row>
    <row r="151" spans="1:14" x14ac:dyDescent="0.25">
      <c r="A151" s="59">
        <v>13</v>
      </c>
      <c r="B151" s="59">
        <v>7</v>
      </c>
      <c r="C151" s="84" t="s">
        <v>162</v>
      </c>
      <c r="D151" s="61">
        <v>2694</v>
      </c>
      <c r="E151" s="64">
        <v>13</v>
      </c>
      <c r="F151" s="69">
        <f t="shared" si="14"/>
        <v>2.6804123711340205E-2</v>
      </c>
      <c r="G151" s="66">
        <v>0</v>
      </c>
      <c r="H151" s="64">
        <f t="shared" si="15"/>
        <v>13</v>
      </c>
      <c r="I151" s="66">
        <v>76</v>
      </c>
      <c r="J151" s="70">
        <f t="shared" si="16"/>
        <v>0.13547237076648841</v>
      </c>
      <c r="K151" s="64">
        <v>485</v>
      </c>
      <c r="L151" s="66">
        <f t="shared" si="18"/>
        <v>561</v>
      </c>
      <c r="M151" s="89">
        <f t="shared" si="17"/>
        <v>0.20724048762467676</v>
      </c>
    </row>
    <row r="152" spans="1:14" x14ac:dyDescent="0.25">
      <c r="A152" s="59">
        <v>13</v>
      </c>
      <c r="B152" s="59">
        <v>8</v>
      </c>
      <c r="C152" s="84" t="s">
        <v>163</v>
      </c>
      <c r="D152" s="61">
        <v>2091</v>
      </c>
      <c r="E152" s="64">
        <v>3</v>
      </c>
      <c r="F152" s="69">
        <f t="shared" si="14"/>
        <v>7.6726342710997444E-3</v>
      </c>
      <c r="G152" s="66">
        <v>0</v>
      </c>
      <c r="H152" s="64">
        <f t="shared" si="15"/>
        <v>3</v>
      </c>
      <c r="I152" s="66">
        <v>39</v>
      </c>
      <c r="J152" s="70">
        <f t="shared" si="16"/>
        <v>9.0697674418604657E-2</v>
      </c>
      <c r="K152" s="64">
        <v>391</v>
      </c>
      <c r="L152" s="66">
        <f t="shared" si="18"/>
        <v>430</v>
      </c>
      <c r="M152" s="89">
        <f t="shared" si="17"/>
        <v>0.20534861509073543</v>
      </c>
    </row>
    <row r="153" spans="1:14" x14ac:dyDescent="0.25">
      <c r="A153" s="59">
        <v>13</v>
      </c>
      <c r="B153" s="59">
        <v>9</v>
      </c>
      <c r="C153" s="84" t="s">
        <v>164</v>
      </c>
      <c r="D153" s="61">
        <v>1758</v>
      </c>
      <c r="E153" s="64">
        <v>6</v>
      </c>
      <c r="F153" s="69">
        <f t="shared" si="14"/>
        <v>1.5873015873015872E-2</v>
      </c>
      <c r="G153" s="66">
        <v>2</v>
      </c>
      <c r="H153" s="64">
        <f t="shared" si="15"/>
        <v>8</v>
      </c>
      <c r="I153" s="66">
        <v>34</v>
      </c>
      <c r="J153" s="70">
        <f t="shared" si="16"/>
        <v>8.2524271844660199E-2</v>
      </c>
      <c r="K153" s="64">
        <v>378</v>
      </c>
      <c r="L153" s="66">
        <f t="shared" si="18"/>
        <v>412</v>
      </c>
      <c r="M153" s="89">
        <f t="shared" si="17"/>
        <v>0.2332955832389581</v>
      </c>
    </row>
    <row r="154" spans="1:14" x14ac:dyDescent="0.25">
      <c r="A154" s="59">
        <v>13</v>
      </c>
      <c r="B154" s="59">
        <v>10</v>
      </c>
      <c r="C154" s="84" t="s">
        <v>165</v>
      </c>
      <c r="D154" s="61">
        <v>2175</v>
      </c>
      <c r="E154" s="64">
        <v>5</v>
      </c>
      <c r="F154" s="69">
        <f t="shared" si="14"/>
        <v>9.8039215686274508E-3</v>
      </c>
      <c r="G154" s="66">
        <v>0</v>
      </c>
      <c r="H154" s="64">
        <f t="shared" si="15"/>
        <v>5</v>
      </c>
      <c r="I154" s="66">
        <v>46</v>
      </c>
      <c r="J154" s="70">
        <f t="shared" si="16"/>
        <v>8.2733812949640287E-2</v>
      </c>
      <c r="K154" s="64">
        <v>510</v>
      </c>
      <c r="L154" s="66">
        <f t="shared" si="18"/>
        <v>556</v>
      </c>
      <c r="M154" s="89">
        <f t="shared" si="17"/>
        <v>0.25504587155963304</v>
      </c>
    </row>
    <row r="155" spans="1:14" x14ac:dyDescent="0.25">
      <c r="A155" s="59">
        <v>13</v>
      </c>
      <c r="B155" s="59">
        <v>11</v>
      </c>
      <c r="C155" s="84" t="s">
        <v>166</v>
      </c>
      <c r="D155" s="61">
        <v>2666</v>
      </c>
      <c r="E155" s="64">
        <v>9</v>
      </c>
      <c r="F155" s="69">
        <f t="shared" si="14"/>
        <v>1.4778325123152709E-2</v>
      </c>
      <c r="G155" s="66">
        <v>1</v>
      </c>
      <c r="H155" s="64">
        <f t="shared" si="15"/>
        <v>10</v>
      </c>
      <c r="I155" s="66">
        <v>86</v>
      </c>
      <c r="J155" s="70">
        <f t="shared" si="16"/>
        <v>0.12374100719424461</v>
      </c>
      <c r="K155" s="64">
        <v>609</v>
      </c>
      <c r="L155" s="66">
        <f t="shared" si="18"/>
        <v>695</v>
      </c>
      <c r="M155" s="89">
        <f t="shared" si="17"/>
        <v>0.25971599402092677</v>
      </c>
    </row>
    <row r="156" spans="1:14" x14ac:dyDescent="0.25">
      <c r="A156" s="59">
        <v>13</v>
      </c>
      <c r="B156" s="59">
        <v>12</v>
      </c>
      <c r="C156" s="84" t="s">
        <v>167</v>
      </c>
      <c r="D156" s="61">
        <v>1120</v>
      </c>
      <c r="E156" s="64">
        <v>3</v>
      </c>
      <c r="F156" s="69">
        <f t="shared" si="14"/>
        <v>1.1111111111111112E-2</v>
      </c>
      <c r="G156" s="66">
        <v>0</v>
      </c>
      <c r="H156" s="64">
        <f t="shared" si="15"/>
        <v>3</v>
      </c>
      <c r="I156" s="66">
        <v>12</v>
      </c>
      <c r="J156" s="70">
        <f t="shared" si="16"/>
        <v>4.2553191489361701E-2</v>
      </c>
      <c r="K156" s="64">
        <v>270</v>
      </c>
      <c r="L156" s="66">
        <f t="shared" si="18"/>
        <v>282</v>
      </c>
      <c r="M156" s="89">
        <f t="shared" si="17"/>
        <v>0.25111308993766696</v>
      </c>
    </row>
    <row r="157" spans="1:14" ht="16.5" thickBot="1" x14ac:dyDescent="0.3">
      <c r="A157" s="59">
        <v>13</v>
      </c>
      <c r="B157" s="59">
        <v>13</v>
      </c>
      <c r="C157" s="86" t="s">
        <v>168</v>
      </c>
      <c r="D157" s="61">
        <v>1333</v>
      </c>
      <c r="E157" s="64">
        <v>22</v>
      </c>
      <c r="F157" s="72">
        <f t="shared" si="14"/>
        <v>6.25E-2</v>
      </c>
      <c r="G157" s="66">
        <v>17</v>
      </c>
      <c r="H157" s="64">
        <f t="shared" si="15"/>
        <v>39</v>
      </c>
      <c r="I157" s="66">
        <v>75</v>
      </c>
      <c r="J157" s="73">
        <f t="shared" si="16"/>
        <v>0.1756440281030445</v>
      </c>
      <c r="K157" s="64">
        <v>352</v>
      </c>
      <c r="L157" s="74">
        <f t="shared" si="18"/>
        <v>427</v>
      </c>
      <c r="M157" s="90">
        <f t="shared" si="17"/>
        <v>0.31122448979591838</v>
      </c>
    </row>
    <row r="158" spans="1:14" s="12" customFormat="1" ht="18.75" customHeight="1" thickBot="1" x14ac:dyDescent="0.35">
      <c r="A158" s="11"/>
      <c r="B158" s="11"/>
      <c r="C158" s="91" t="s">
        <v>169</v>
      </c>
      <c r="D158" s="92">
        <f>SUM(D145:D157)</f>
        <v>23929</v>
      </c>
      <c r="E158" s="93">
        <f>SUM(E145:E157)</f>
        <v>109</v>
      </c>
      <c r="F158" s="94">
        <f t="shared" si="14"/>
        <v>2.0616606771325895E-2</v>
      </c>
      <c r="G158" s="93">
        <f>SUM(G145:G157)</f>
        <v>24</v>
      </c>
      <c r="H158" s="95">
        <f>SUM(E158,G158)</f>
        <v>133</v>
      </c>
      <c r="I158" s="95">
        <f>SUM(I145:I157)</f>
        <v>603</v>
      </c>
      <c r="J158" s="96">
        <f t="shared" si="16"/>
        <v>0.10237691001697793</v>
      </c>
      <c r="K158" s="95">
        <f>SUM(K145:K157)</f>
        <v>5287</v>
      </c>
      <c r="L158" s="97">
        <f t="shared" si="18"/>
        <v>5890</v>
      </c>
      <c r="M158" s="98">
        <f t="shared" si="17"/>
        <v>0.2447843072063835</v>
      </c>
      <c r="N158" s="49"/>
    </row>
    <row r="159" spans="1:14" x14ac:dyDescent="0.25">
      <c r="C159" s="41"/>
      <c r="D159" s="53"/>
      <c r="E159" s="41"/>
      <c r="F159" s="41"/>
      <c r="G159" s="41"/>
      <c r="H159" s="41"/>
      <c r="I159" s="41"/>
      <c r="J159" s="41"/>
      <c r="K159" s="41"/>
      <c r="L159" s="41"/>
      <c r="M159" s="41"/>
    </row>
    <row r="160" spans="1:14" x14ac:dyDescent="0.25">
      <c r="C160" s="41"/>
      <c r="D160" s="53"/>
      <c r="E160" s="41"/>
      <c r="F160" s="41"/>
      <c r="G160" s="41"/>
      <c r="H160" s="41"/>
      <c r="I160" s="41"/>
      <c r="J160" s="41"/>
      <c r="K160" s="41"/>
      <c r="L160" s="41"/>
      <c r="M160" s="41"/>
    </row>
    <row r="161" spans="1:15" x14ac:dyDescent="0.25">
      <c r="C161" s="42" t="s">
        <v>31</v>
      </c>
      <c r="D161" s="54">
        <f>D20</f>
        <v>20482</v>
      </c>
      <c r="E161" s="14">
        <f t="shared" ref="E161:M161" si="19">E20</f>
        <v>220</v>
      </c>
      <c r="F161" s="15">
        <f t="shared" si="19"/>
        <v>5.9491617090319089E-2</v>
      </c>
      <c r="G161" s="14">
        <f t="shared" si="19"/>
        <v>7</v>
      </c>
      <c r="H161" s="14">
        <f t="shared" si="19"/>
        <v>227</v>
      </c>
      <c r="I161" s="14">
        <f t="shared" si="19"/>
        <v>383</v>
      </c>
      <c r="J161" s="15">
        <f t="shared" si="19"/>
        <v>9.3849546679735357E-2</v>
      </c>
      <c r="K161" s="14">
        <f t="shared" si="19"/>
        <v>3698</v>
      </c>
      <c r="L161" s="14">
        <f t="shared" si="19"/>
        <v>4081</v>
      </c>
      <c r="M161" s="15">
        <f t="shared" si="19"/>
        <v>0.19706407842001061</v>
      </c>
    </row>
    <row r="162" spans="1:15" x14ac:dyDescent="0.25">
      <c r="C162" s="42" t="s">
        <v>41</v>
      </c>
      <c r="D162" s="54">
        <f>D30</f>
        <v>11409</v>
      </c>
      <c r="E162" s="14">
        <f t="shared" ref="E162:M162" si="20">E30</f>
        <v>213</v>
      </c>
      <c r="F162" s="15">
        <f t="shared" si="20"/>
        <v>0.12514688601645124</v>
      </c>
      <c r="G162" s="14">
        <f t="shared" si="20"/>
        <v>11</v>
      </c>
      <c r="H162" s="14">
        <f t="shared" si="20"/>
        <v>224</v>
      </c>
      <c r="I162" s="14">
        <f t="shared" si="20"/>
        <v>243</v>
      </c>
      <c r="J162" s="15">
        <f t="shared" si="20"/>
        <v>0.12493573264781491</v>
      </c>
      <c r="K162" s="14">
        <f t="shared" si="20"/>
        <v>1702</v>
      </c>
      <c r="L162" s="14">
        <f t="shared" si="20"/>
        <v>1945</v>
      </c>
      <c r="M162" s="15">
        <f t="shared" si="20"/>
        <v>0.16719676781569673</v>
      </c>
    </row>
    <row r="163" spans="1:15" x14ac:dyDescent="0.25">
      <c r="C163" s="42" t="s">
        <v>54</v>
      </c>
      <c r="D163" s="54">
        <f>D43</f>
        <v>22399</v>
      </c>
      <c r="E163" s="14">
        <f t="shared" ref="E163:M163" si="21">E43</f>
        <v>259</v>
      </c>
      <c r="F163" s="15">
        <f t="shared" si="21"/>
        <v>7.2285794027351385E-2</v>
      </c>
      <c r="G163" s="14">
        <f t="shared" si="21"/>
        <v>38</v>
      </c>
      <c r="H163" s="14">
        <f t="shared" si="21"/>
        <v>297</v>
      </c>
      <c r="I163" s="14">
        <f t="shared" si="21"/>
        <v>786</v>
      </c>
      <c r="J163" s="15">
        <f t="shared" si="21"/>
        <v>0.17990386816205081</v>
      </c>
      <c r="K163" s="14">
        <f t="shared" si="21"/>
        <v>3583</v>
      </c>
      <c r="L163" s="14">
        <f t="shared" si="21"/>
        <v>4369</v>
      </c>
      <c r="M163" s="15">
        <f t="shared" si="21"/>
        <v>0.19250088121254846</v>
      </c>
    </row>
    <row r="164" spans="1:15" x14ac:dyDescent="0.25">
      <c r="C164" s="42" t="s">
        <v>64</v>
      </c>
      <c r="D164" s="54">
        <f>D53</f>
        <v>16316</v>
      </c>
      <c r="E164" s="14">
        <f t="shared" ref="E164:M164" si="22">E53</f>
        <v>61</v>
      </c>
      <c r="F164" s="15">
        <f t="shared" si="22"/>
        <v>3.0622489959839357E-2</v>
      </c>
      <c r="G164" s="14">
        <f t="shared" si="22"/>
        <v>19</v>
      </c>
      <c r="H164" s="14">
        <f t="shared" si="22"/>
        <v>80</v>
      </c>
      <c r="I164" s="14">
        <f t="shared" si="22"/>
        <v>261</v>
      </c>
      <c r="J164" s="15">
        <f t="shared" si="22"/>
        <v>0.11584553928095873</v>
      </c>
      <c r="K164" s="14">
        <f t="shared" si="22"/>
        <v>1992</v>
      </c>
      <c r="L164" s="14">
        <f t="shared" si="22"/>
        <v>2253</v>
      </c>
      <c r="M164" s="15">
        <f t="shared" si="22"/>
        <v>0.13741156379604783</v>
      </c>
    </row>
    <row r="165" spans="1:15" x14ac:dyDescent="0.25">
      <c r="C165" s="42" t="s">
        <v>74</v>
      </c>
      <c r="D165" s="54">
        <f>D63</f>
        <v>14605</v>
      </c>
      <c r="E165" s="14">
        <f t="shared" ref="E165:M165" si="23">E63</f>
        <v>69</v>
      </c>
      <c r="F165" s="15">
        <f t="shared" si="23"/>
        <v>5.3780202650038973E-2</v>
      </c>
      <c r="G165" s="14">
        <f t="shared" si="23"/>
        <v>36</v>
      </c>
      <c r="H165" s="14">
        <f t="shared" si="23"/>
        <v>105</v>
      </c>
      <c r="I165" s="14">
        <f t="shared" si="23"/>
        <v>239</v>
      </c>
      <c r="J165" s="15">
        <f t="shared" si="23"/>
        <v>0.15703022339027595</v>
      </c>
      <c r="K165" s="14">
        <f t="shared" si="23"/>
        <v>1283</v>
      </c>
      <c r="L165" s="14">
        <f t="shared" si="23"/>
        <v>1522</v>
      </c>
      <c r="M165" s="15">
        <f t="shared" si="23"/>
        <v>0.1034670292318151</v>
      </c>
    </row>
    <row r="166" spans="1:15" x14ac:dyDescent="0.25">
      <c r="C166" s="42" t="s">
        <v>84</v>
      </c>
      <c r="D166" s="54">
        <f>D73</f>
        <v>15832</v>
      </c>
      <c r="E166" s="14">
        <f t="shared" ref="E166:M166" si="24">E73</f>
        <v>111</v>
      </c>
      <c r="F166" s="15">
        <f t="shared" si="24"/>
        <v>7.459677419354839E-2</v>
      </c>
      <c r="G166" s="14">
        <f t="shared" si="24"/>
        <v>14</v>
      </c>
      <c r="H166" s="14">
        <f t="shared" si="24"/>
        <v>125</v>
      </c>
      <c r="I166" s="14">
        <f t="shared" si="24"/>
        <v>279</v>
      </c>
      <c r="J166" s="15">
        <f t="shared" si="24"/>
        <v>0.15789473684210525</v>
      </c>
      <c r="K166" s="14">
        <f t="shared" si="24"/>
        <v>1488</v>
      </c>
      <c r="L166" s="14">
        <f t="shared" si="24"/>
        <v>1767</v>
      </c>
      <c r="M166" s="15">
        <f t="shared" si="24"/>
        <v>0.11073510058281631</v>
      </c>
    </row>
    <row r="167" spans="1:15" x14ac:dyDescent="0.25">
      <c r="C167" s="42" t="s">
        <v>97</v>
      </c>
      <c r="D167" s="54">
        <f>D86</f>
        <v>20723</v>
      </c>
      <c r="E167" s="14">
        <f t="shared" ref="E167:M167" si="25">E86</f>
        <v>220</v>
      </c>
      <c r="F167" s="15">
        <f t="shared" si="25"/>
        <v>5.7471264367816091E-2</v>
      </c>
      <c r="G167" s="14">
        <f t="shared" si="25"/>
        <v>24</v>
      </c>
      <c r="H167" s="14">
        <f t="shared" si="25"/>
        <v>244</v>
      </c>
      <c r="I167" s="14">
        <f t="shared" si="25"/>
        <v>711</v>
      </c>
      <c r="J167" s="15">
        <f t="shared" si="25"/>
        <v>0.1566424322538004</v>
      </c>
      <c r="K167" s="14">
        <f t="shared" si="25"/>
        <v>3828</v>
      </c>
      <c r="L167" s="14">
        <f t="shared" si="25"/>
        <v>4539</v>
      </c>
      <c r="M167" s="15">
        <f t="shared" si="25"/>
        <v>0.2164830447846616</v>
      </c>
    </row>
    <row r="168" spans="1:15" x14ac:dyDescent="0.25">
      <c r="C168" s="42" t="s">
        <v>109</v>
      </c>
      <c r="D168" s="54">
        <f>D98</f>
        <v>18585</v>
      </c>
      <c r="E168" s="14">
        <f t="shared" ref="E168:M168" si="26">E98</f>
        <v>147</v>
      </c>
      <c r="F168" s="15">
        <f t="shared" si="26"/>
        <v>3.682364729458918E-2</v>
      </c>
      <c r="G168" s="14">
        <f t="shared" si="26"/>
        <v>17</v>
      </c>
      <c r="H168" s="14">
        <f t="shared" si="26"/>
        <v>164</v>
      </c>
      <c r="I168" s="14">
        <f t="shared" si="26"/>
        <v>367</v>
      </c>
      <c r="J168" s="15">
        <f t="shared" si="26"/>
        <v>8.4193622390456524E-2</v>
      </c>
      <c r="K168" s="14">
        <f t="shared" si="26"/>
        <v>3992</v>
      </c>
      <c r="L168" s="14">
        <f t="shared" si="26"/>
        <v>4359</v>
      </c>
      <c r="M168" s="15">
        <f t="shared" si="26"/>
        <v>0.23249239959464504</v>
      </c>
    </row>
    <row r="169" spans="1:15" x14ac:dyDescent="0.25">
      <c r="C169" s="42" t="s">
        <v>119</v>
      </c>
      <c r="D169" s="54">
        <f>D108</f>
        <v>14281</v>
      </c>
      <c r="E169" s="14">
        <f t="shared" ref="E169:M169" si="27">E108</f>
        <v>110</v>
      </c>
      <c r="F169" s="15">
        <f t="shared" si="27"/>
        <v>3.774879890185312E-2</v>
      </c>
      <c r="G169" s="14">
        <f t="shared" si="27"/>
        <v>0</v>
      </c>
      <c r="H169" s="14">
        <f t="shared" si="27"/>
        <v>110</v>
      </c>
      <c r="I169" s="14">
        <f t="shared" si="27"/>
        <v>245</v>
      </c>
      <c r="J169" s="15">
        <f t="shared" si="27"/>
        <v>7.7556188667299783E-2</v>
      </c>
      <c r="K169" s="14">
        <f t="shared" si="27"/>
        <v>2914</v>
      </c>
      <c r="L169" s="14">
        <f t="shared" si="27"/>
        <v>3159</v>
      </c>
      <c r="M169" s="15">
        <f t="shared" si="27"/>
        <v>0.21951219512195122</v>
      </c>
    </row>
    <row r="170" spans="1:15" x14ac:dyDescent="0.25">
      <c r="C170" s="42" t="s">
        <v>129</v>
      </c>
      <c r="D170" s="54">
        <f>D118</f>
        <v>18256</v>
      </c>
      <c r="E170" s="14">
        <f t="shared" ref="E170:M170" si="28">E118</f>
        <v>302</v>
      </c>
      <c r="F170" s="15">
        <f t="shared" si="28"/>
        <v>8.9667458432304031E-2</v>
      </c>
      <c r="G170" s="14">
        <f t="shared" si="28"/>
        <v>17</v>
      </c>
      <c r="H170" s="14">
        <f t="shared" si="28"/>
        <v>319</v>
      </c>
      <c r="I170" s="14">
        <f t="shared" si="28"/>
        <v>324</v>
      </c>
      <c r="J170" s="15">
        <f t="shared" si="28"/>
        <v>8.7757313109425791E-2</v>
      </c>
      <c r="K170" s="14">
        <f t="shared" si="28"/>
        <v>3368</v>
      </c>
      <c r="L170" s="14">
        <f t="shared" si="28"/>
        <v>3692</v>
      </c>
      <c r="M170" s="15">
        <f t="shared" si="28"/>
        <v>0.19876177658142666</v>
      </c>
    </row>
    <row r="171" spans="1:15" x14ac:dyDescent="0.25">
      <c r="C171" s="42" t="s">
        <v>142</v>
      </c>
      <c r="D171" s="54">
        <f>D131</f>
        <v>20927</v>
      </c>
      <c r="E171" s="14">
        <f t="shared" ref="E171:M171" si="29">E131</f>
        <v>117</v>
      </c>
      <c r="F171" s="15">
        <f t="shared" si="29"/>
        <v>2.6298044504383007E-2</v>
      </c>
      <c r="G171" s="14">
        <f t="shared" si="29"/>
        <v>23</v>
      </c>
      <c r="H171" s="14">
        <f t="shared" si="29"/>
        <v>140</v>
      </c>
      <c r="I171" s="14">
        <f t="shared" si="29"/>
        <v>486</v>
      </c>
      <c r="J171" s="15">
        <f t="shared" si="29"/>
        <v>9.848024316109423E-2</v>
      </c>
      <c r="K171" s="14">
        <f t="shared" si="29"/>
        <v>4449</v>
      </c>
      <c r="L171" s="14">
        <f t="shared" si="29"/>
        <v>4935</v>
      </c>
      <c r="M171" s="15">
        <f t="shared" si="29"/>
        <v>0.23425262258508567</v>
      </c>
    </row>
    <row r="172" spans="1:15" x14ac:dyDescent="0.25">
      <c r="C172" s="42" t="s">
        <v>155</v>
      </c>
      <c r="D172" s="54">
        <f>D144</f>
        <v>24655</v>
      </c>
      <c r="E172" s="14">
        <f t="shared" ref="E172:M172" si="30">E144</f>
        <v>115</v>
      </c>
      <c r="F172" s="15">
        <f t="shared" si="30"/>
        <v>2.0426287744227355E-2</v>
      </c>
      <c r="G172" s="14">
        <f t="shared" si="30"/>
        <v>54</v>
      </c>
      <c r="H172" s="14">
        <f t="shared" si="30"/>
        <v>169</v>
      </c>
      <c r="I172" s="14">
        <f t="shared" si="30"/>
        <v>745</v>
      </c>
      <c r="J172" s="15">
        <f t="shared" si="30"/>
        <v>0.11686274509803922</v>
      </c>
      <c r="K172" s="14">
        <f t="shared" si="30"/>
        <v>5630</v>
      </c>
      <c r="L172" s="14">
        <f t="shared" si="30"/>
        <v>6375</v>
      </c>
      <c r="M172" s="15">
        <f t="shared" si="30"/>
        <v>0.25680792781179501</v>
      </c>
    </row>
    <row r="173" spans="1:15" ht="16.5" thickBot="1" x14ac:dyDescent="0.3">
      <c r="C173" s="42" t="s">
        <v>169</v>
      </c>
      <c r="D173" s="54">
        <f>D158</f>
        <v>23929</v>
      </c>
      <c r="E173" s="14">
        <f t="shared" ref="E173:M173" si="31">E158</f>
        <v>109</v>
      </c>
      <c r="F173" s="15">
        <f t="shared" si="31"/>
        <v>2.0616606771325895E-2</v>
      </c>
      <c r="G173" s="14">
        <f t="shared" si="31"/>
        <v>24</v>
      </c>
      <c r="H173" s="14">
        <f t="shared" si="31"/>
        <v>133</v>
      </c>
      <c r="I173" s="14">
        <f t="shared" si="31"/>
        <v>603</v>
      </c>
      <c r="J173" s="15">
        <f t="shared" si="31"/>
        <v>0.10237691001697793</v>
      </c>
      <c r="K173" s="14">
        <f t="shared" si="31"/>
        <v>5287</v>
      </c>
      <c r="L173" s="14">
        <f t="shared" si="31"/>
        <v>5890</v>
      </c>
      <c r="M173" s="15">
        <f t="shared" si="31"/>
        <v>0.2447843072063835</v>
      </c>
    </row>
    <row r="174" spans="1:15" s="12" customFormat="1" ht="38.25" thickBot="1" x14ac:dyDescent="0.35">
      <c r="A174" s="11"/>
      <c r="B174" s="11"/>
      <c r="C174" s="34" t="s">
        <v>19</v>
      </c>
      <c r="D174" s="52">
        <f>D8</f>
        <v>242399</v>
      </c>
      <c r="E174" s="35">
        <f t="shared" ref="E174:M174" si="32">E8</f>
        <v>2053</v>
      </c>
      <c r="F174" s="36">
        <f t="shared" si="32"/>
        <v>4.7507752117369371E-2</v>
      </c>
      <c r="G174" s="35">
        <f t="shared" si="32"/>
        <v>284</v>
      </c>
      <c r="H174" s="37">
        <f t="shared" si="32"/>
        <v>2337</v>
      </c>
      <c r="I174" s="37">
        <f t="shared" si="32"/>
        <v>5672</v>
      </c>
      <c r="J174" s="38">
        <f t="shared" si="32"/>
        <v>0.11602503784314527</v>
      </c>
      <c r="K174" s="37">
        <f t="shared" si="32"/>
        <v>43214</v>
      </c>
      <c r="L174" s="39">
        <f t="shared" si="32"/>
        <v>48886</v>
      </c>
      <c r="M174" s="40">
        <f t="shared" si="32"/>
        <v>0.19974993462343096</v>
      </c>
      <c r="N174" s="49"/>
      <c r="O174" s="57"/>
    </row>
    <row r="175" spans="1:15" x14ac:dyDescent="0.25">
      <c r="G175" s="25"/>
      <c r="H175" s="31"/>
      <c r="I175" s="31"/>
      <c r="J175" s="32"/>
      <c r="K175" s="33"/>
      <c r="L175" s="31"/>
      <c r="M175" s="32"/>
    </row>
    <row r="176" spans="1:15" ht="16.5" thickBot="1" x14ac:dyDescent="0.3">
      <c r="G176" s="25"/>
      <c r="H176" s="31"/>
      <c r="I176" s="31"/>
      <c r="J176" s="32"/>
      <c r="K176" s="33"/>
      <c r="L176" s="31"/>
      <c r="M176" s="32"/>
    </row>
    <row r="177" spans="3:13" x14ac:dyDescent="0.25">
      <c r="C177" s="118" t="s">
        <v>170</v>
      </c>
      <c r="D177" s="119"/>
      <c r="E177" s="16" t="s">
        <v>171</v>
      </c>
      <c r="F177" s="17" t="s">
        <v>172</v>
      </c>
      <c r="G177" s="62"/>
      <c r="H177" s="31"/>
      <c r="I177" s="31"/>
      <c r="J177" s="32"/>
      <c r="K177" s="33"/>
      <c r="L177" s="31"/>
      <c r="M177" s="32"/>
    </row>
    <row r="178" spans="3:13" x14ac:dyDescent="0.25">
      <c r="C178" s="58" t="s">
        <v>173</v>
      </c>
      <c r="D178" s="56" t="s">
        <v>174</v>
      </c>
      <c r="E178" s="20">
        <v>1983</v>
      </c>
      <c r="F178" s="21">
        <f>E178/E$185</f>
        <v>0.34961212976022565</v>
      </c>
      <c r="G178" s="63"/>
      <c r="H178" s="31"/>
      <c r="I178" s="31"/>
      <c r="J178" s="32"/>
      <c r="K178" s="33"/>
      <c r="L178" s="31"/>
      <c r="M178" s="32"/>
    </row>
    <row r="179" spans="3:13" x14ac:dyDescent="0.25">
      <c r="C179" s="58" t="s">
        <v>175</v>
      </c>
      <c r="D179" s="56" t="s">
        <v>174</v>
      </c>
      <c r="E179" s="20">
        <v>2680</v>
      </c>
      <c r="F179" s="21">
        <f t="shared" ref="F179:F183" si="33">E179/E$185</f>
        <v>0.47249647390691113</v>
      </c>
      <c r="G179" s="63"/>
      <c r="H179" s="31"/>
      <c r="I179" s="31"/>
      <c r="J179" s="32"/>
      <c r="K179" s="33"/>
      <c r="L179" s="31"/>
      <c r="M179" s="32"/>
    </row>
    <row r="180" spans="3:13" x14ac:dyDescent="0.25">
      <c r="C180" s="58" t="s">
        <v>176</v>
      </c>
      <c r="D180" s="56" t="s">
        <v>174</v>
      </c>
      <c r="E180" s="20">
        <v>468</v>
      </c>
      <c r="F180" s="21">
        <f t="shared" si="33"/>
        <v>8.2510578279266569E-2</v>
      </c>
      <c r="G180" s="63"/>
      <c r="H180" s="31"/>
      <c r="I180" s="31"/>
      <c r="J180" s="32"/>
      <c r="K180" s="33"/>
      <c r="L180" s="31"/>
      <c r="M180" s="32"/>
    </row>
    <row r="181" spans="3:13" x14ac:dyDescent="0.25">
      <c r="C181" s="120" t="s">
        <v>177</v>
      </c>
      <c r="D181" s="121"/>
      <c r="E181" s="20">
        <v>460</v>
      </c>
      <c r="F181" s="21">
        <f t="shared" si="33"/>
        <v>8.1100141043723553E-2</v>
      </c>
      <c r="G181" s="63"/>
      <c r="H181" s="31"/>
      <c r="I181" s="31"/>
      <c r="J181" s="32"/>
      <c r="K181" s="33"/>
      <c r="L181" s="31"/>
      <c r="M181" s="32"/>
    </row>
    <row r="182" spans="3:13" x14ac:dyDescent="0.25">
      <c r="C182" s="58" t="s">
        <v>178</v>
      </c>
      <c r="D182" s="56" t="s">
        <v>174</v>
      </c>
      <c r="E182" s="20">
        <v>28</v>
      </c>
      <c r="F182" s="21">
        <f t="shared" si="33"/>
        <v>4.9365303244005643E-3</v>
      </c>
      <c r="G182" s="63"/>
      <c r="H182" s="31"/>
      <c r="I182" s="31"/>
      <c r="J182" s="32"/>
      <c r="K182" s="33"/>
      <c r="L182" s="31"/>
      <c r="M182" s="32"/>
    </row>
    <row r="183" spans="3:13" ht="15.75" customHeight="1" x14ac:dyDescent="0.25">
      <c r="C183" s="120" t="s">
        <v>179</v>
      </c>
      <c r="D183" s="121"/>
      <c r="E183" s="20">
        <v>0</v>
      </c>
      <c r="F183" s="21">
        <f t="shared" si="33"/>
        <v>0</v>
      </c>
      <c r="G183" s="63" t="s">
        <v>180</v>
      </c>
      <c r="H183" s="31"/>
      <c r="I183" s="31"/>
      <c r="J183" s="32"/>
      <c r="K183" s="33"/>
      <c r="L183" s="31"/>
      <c r="M183" s="32"/>
    </row>
    <row r="184" spans="3:13" ht="16.5" thickBot="1" x14ac:dyDescent="0.3">
      <c r="C184" s="120" t="s">
        <v>181</v>
      </c>
      <c r="D184" s="121"/>
      <c r="E184" s="20">
        <v>53</v>
      </c>
      <c r="F184" s="21">
        <f>E184/E$185</f>
        <v>9.3441466854724958E-3</v>
      </c>
      <c r="G184" s="63"/>
      <c r="H184" s="31"/>
      <c r="I184" s="31"/>
      <c r="J184" s="32"/>
      <c r="K184" s="33"/>
      <c r="L184" s="31"/>
      <c r="M184" s="32"/>
    </row>
    <row r="185" spans="3:13" ht="16.5" thickBot="1" x14ac:dyDescent="0.3">
      <c r="C185" s="122" t="s">
        <v>182</v>
      </c>
      <c r="D185" s="123"/>
      <c r="E185" s="22">
        <f>SUM(E178:E184)</f>
        <v>5672</v>
      </c>
      <c r="F185" s="23"/>
      <c r="G185" s="63"/>
      <c r="H185" s="31"/>
      <c r="I185" s="31"/>
      <c r="J185" s="32"/>
      <c r="K185" s="33"/>
      <c r="L185" s="31"/>
      <c r="M185" s="32"/>
    </row>
    <row r="186" spans="3:13" x14ac:dyDescent="0.25">
      <c r="G186" s="25"/>
      <c r="H186" s="31"/>
      <c r="I186" s="31"/>
      <c r="J186" s="32"/>
      <c r="K186" s="33"/>
      <c r="L186" s="31"/>
      <c r="M186" s="32"/>
    </row>
    <row r="187" spans="3:13" x14ac:dyDescent="0.25">
      <c r="G187" s="25"/>
      <c r="H187" s="31"/>
      <c r="I187" s="31"/>
      <c r="J187" s="32"/>
      <c r="K187" s="33"/>
      <c r="L187" s="31"/>
      <c r="M187" s="32"/>
    </row>
    <row r="188" spans="3:13" x14ac:dyDescent="0.25">
      <c r="G188" s="25"/>
      <c r="H188" s="31"/>
      <c r="I188" s="31"/>
      <c r="J188" s="32"/>
      <c r="K188" s="33"/>
      <c r="L188" s="31"/>
      <c r="M188" s="32"/>
    </row>
    <row r="189" spans="3:13" x14ac:dyDescent="0.25">
      <c r="G189" s="25"/>
      <c r="H189" s="31"/>
      <c r="I189" s="31"/>
      <c r="J189" s="32"/>
      <c r="K189" s="33"/>
      <c r="L189" s="31"/>
      <c r="M189" s="32"/>
    </row>
    <row r="190" spans="3:13" x14ac:dyDescent="0.25">
      <c r="G190" s="25"/>
      <c r="H190" s="31"/>
      <c r="I190" s="31"/>
      <c r="J190" s="32"/>
      <c r="K190" s="33"/>
      <c r="L190" s="31"/>
      <c r="M190" s="32"/>
    </row>
    <row r="191" spans="3:13" x14ac:dyDescent="0.25">
      <c r="G191" s="25"/>
      <c r="H191" s="31"/>
      <c r="I191" s="31"/>
      <c r="J191" s="32"/>
      <c r="K191" s="33"/>
      <c r="L191" s="31"/>
      <c r="M191" s="32"/>
    </row>
    <row r="192" spans="3:13" x14ac:dyDescent="0.25">
      <c r="G192" s="25"/>
      <c r="H192" s="31"/>
      <c r="I192" s="31"/>
      <c r="J192" s="32"/>
      <c r="K192" s="33"/>
      <c r="L192" s="31"/>
      <c r="M192" s="32"/>
    </row>
    <row r="193" spans="7:13" x14ac:dyDescent="0.25">
      <c r="G193" s="25"/>
      <c r="H193" s="31"/>
      <c r="I193" s="31"/>
      <c r="J193" s="32"/>
      <c r="K193" s="33"/>
      <c r="L193" s="31"/>
      <c r="M193" s="32"/>
    </row>
    <row r="194" spans="7:13" x14ac:dyDescent="0.25">
      <c r="G194" s="25"/>
      <c r="H194" s="31"/>
      <c r="I194" s="31"/>
      <c r="J194" s="32"/>
      <c r="K194" s="33"/>
      <c r="L194" s="31"/>
      <c r="M194" s="32"/>
    </row>
    <row r="195" spans="7:13" x14ac:dyDescent="0.25">
      <c r="G195" s="25"/>
      <c r="H195" s="31"/>
      <c r="I195" s="31"/>
      <c r="J195" s="32"/>
      <c r="K195" s="33"/>
      <c r="L195" s="31"/>
      <c r="M195" s="32"/>
    </row>
    <row r="196" spans="7:13" x14ac:dyDescent="0.25">
      <c r="G196" s="25"/>
      <c r="H196" s="31"/>
      <c r="I196" s="31"/>
      <c r="J196" s="32"/>
      <c r="K196" s="33"/>
      <c r="L196" s="31"/>
      <c r="M196" s="32"/>
    </row>
    <row r="197" spans="7:13" x14ac:dyDescent="0.25">
      <c r="G197" s="25"/>
      <c r="H197" s="31"/>
      <c r="I197" s="31"/>
      <c r="J197" s="32"/>
      <c r="K197" s="33"/>
      <c r="L197" s="31"/>
      <c r="M197" s="32"/>
    </row>
    <row r="198" spans="7:13" x14ac:dyDescent="0.25">
      <c r="G198" s="25"/>
      <c r="H198" s="31"/>
      <c r="I198" s="31"/>
      <c r="J198" s="32"/>
      <c r="K198" s="33"/>
      <c r="L198" s="31"/>
      <c r="M198" s="32"/>
    </row>
    <row r="199" spans="7:13" x14ac:dyDescent="0.25">
      <c r="G199" s="25"/>
      <c r="H199" s="31"/>
      <c r="I199" s="31"/>
      <c r="J199" s="32"/>
      <c r="K199" s="33"/>
      <c r="L199" s="31"/>
      <c r="M199" s="32"/>
    </row>
    <row r="200" spans="7:13" x14ac:dyDescent="0.25">
      <c r="G200" s="25"/>
      <c r="H200" s="31"/>
      <c r="I200" s="31"/>
      <c r="J200" s="32"/>
      <c r="K200" s="33"/>
      <c r="L200" s="31"/>
      <c r="M200" s="32"/>
    </row>
    <row r="201" spans="7:13" x14ac:dyDescent="0.25">
      <c r="G201" s="25"/>
      <c r="H201" s="31"/>
      <c r="I201" s="31"/>
      <c r="J201" s="32"/>
      <c r="K201" s="33"/>
      <c r="L201" s="31"/>
      <c r="M201" s="32"/>
    </row>
    <row r="202" spans="7:13" x14ac:dyDescent="0.25">
      <c r="G202" s="25"/>
      <c r="H202" s="31"/>
      <c r="I202" s="31"/>
      <c r="J202" s="32"/>
      <c r="K202" s="33"/>
      <c r="L202" s="31"/>
      <c r="M202" s="32"/>
    </row>
    <row r="203" spans="7:13" x14ac:dyDescent="0.25">
      <c r="G203" s="25"/>
      <c r="H203" s="31"/>
      <c r="I203" s="31"/>
      <c r="J203" s="32"/>
      <c r="K203" s="33"/>
      <c r="L203" s="31"/>
      <c r="M203" s="32"/>
    </row>
    <row r="204" spans="7:13" x14ac:dyDescent="0.25">
      <c r="G204" s="25"/>
      <c r="H204" s="31"/>
      <c r="I204" s="31"/>
      <c r="J204" s="32"/>
      <c r="K204" s="33"/>
      <c r="L204" s="31"/>
      <c r="M204" s="32"/>
    </row>
    <row r="205" spans="7:13" x14ac:dyDescent="0.25">
      <c r="G205" s="25"/>
      <c r="H205" s="31"/>
      <c r="I205" s="31"/>
      <c r="J205" s="32"/>
      <c r="K205" s="33"/>
      <c r="L205" s="31"/>
      <c r="M205" s="32"/>
    </row>
    <row r="206" spans="7:13" x14ac:dyDescent="0.25">
      <c r="G206" s="25"/>
      <c r="H206" s="31"/>
      <c r="I206" s="31"/>
      <c r="J206" s="32"/>
      <c r="K206" s="33"/>
      <c r="L206" s="31"/>
      <c r="M206" s="32"/>
    </row>
    <row r="207" spans="7:13" x14ac:dyDescent="0.25">
      <c r="G207" s="25"/>
      <c r="H207" s="31"/>
      <c r="I207" s="31"/>
      <c r="J207" s="32"/>
      <c r="K207" s="33"/>
      <c r="L207" s="31"/>
      <c r="M207" s="32"/>
    </row>
    <row r="208" spans="7:13" x14ac:dyDescent="0.25">
      <c r="G208" s="25"/>
      <c r="H208" s="31"/>
      <c r="I208" s="31"/>
      <c r="J208" s="32"/>
      <c r="K208" s="33"/>
      <c r="L208" s="31"/>
      <c r="M208" s="32"/>
    </row>
    <row r="209" spans="7:13" x14ac:dyDescent="0.25">
      <c r="G209" s="25"/>
      <c r="H209" s="31"/>
      <c r="I209" s="31"/>
      <c r="J209" s="32"/>
      <c r="K209" s="33"/>
      <c r="L209" s="31"/>
      <c r="M209" s="32"/>
    </row>
    <row r="210" spans="7:13" x14ac:dyDescent="0.25">
      <c r="G210" s="25"/>
      <c r="H210" s="31"/>
      <c r="I210" s="31"/>
      <c r="J210" s="32"/>
      <c r="K210" s="33"/>
      <c r="L210" s="31"/>
      <c r="M210" s="32"/>
    </row>
    <row r="211" spans="7:13" x14ac:dyDescent="0.25">
      <c r="G211" s="25"/>
      <c r="H211" s="31"/>
      <c r="I211" s="31"/>
      <c r="J211" s="32"/>
      <c r="K211" s="33"/>
      <c r="L211" s="31"/>
      <c r="M211" s="32"/>
    </row>
    <row r="212" spans="7:13" x14ac:dyDescent="0.25">
      <c r="G212" s="25"/>
      <c r="H212" s="31"/>
      <c r="I212" s="31"/>
      <c r="J212" s="32"/>
      <c r="K212" s="33"/>
      <c r="L212" s="31"/>
      <c r="M212" s="32"/>
    </row>
    <row r="213" spans="7:13" x14ac:dyDescent="0.25">
      <c r="G213" s="25"/>
      <c r="H213" s="31"/>
      <c r="I213" s="31"/>
      <c r="J213" s="32"/>
      <c r="K213" s="33"/>
      <c r="L213" s="31"/>
      <c r="M213" s="32"/>
    </row>
    <row r="214" spans="7:13" x14ac:dyDescent="0.25">
      <c r="G214" s="25"/>
      <c r="H214" s="31"/>
      <c r="I214" s="31"/>
      <c r="J214" s="32"/>
      <c r="K214" s="33"/>
      <c r="L214" s="31"/>
      <c r="M214" s="32"/>
    </row>
    <row r="215" spans="7:13" x14ac:dyDescent="0.25">
      <c r="G215" s="25"/>
      <c r="H215" s="31"/>
      <c r="I215" s="31"/>
      <c r="J215" s="32"/>
      <c r="K215" s="33"/>
      <c r="L215" s="31"/>
      <c r="M215" s="32"/>
    </row>
    <row r="216" spans="7:13" x14ac:dyDescent="0.25">
      <c r="G216" s="25"/>
      <c r="H216" s="31"/>
      <c r="I216" s="31"/>
      <c r="J216" s="32"/>
      <c r="K216" s="33"/>
      <c r="L216" s="31"/>
      <c r="M216" s="32"/>
    </row>
    <row r="217" spans="7:13" x14ac:dyDescent="0.25">
      <c r="G217" s="25"/>
      <c r="H217" s="31"/>
      <c r="I217" s="31"/>
      <c r="J217" s="32"/>
      <c r="K217" s="33"/>
      <c r="L217" s="31"/>
      <c r="M217" s="32"/>
    </row>
    <row r="218" spans="7:13" x14ac:dyDescent="0.25">
      <c r="G218" s="25"/>
      <c r="H218" s="31"/>
      <c r="I218" s="31"/>
      <c r="J218" s="32"/>
      <c r="K218" s="33"/>
      <c r="L218" s="31"/>
      <c r="M218" s="32"/>
    </row>
    <row r="219" spans="7:13" x14ac:dyDescent="0.25">
      <c r="G219" s="25"/>
      <c r="H219" s="31"/>
      <c r="I219" s="31"/>
      <c r="J219" s="32"/>
      <c r="K219" s="33"/>
      <c r="L219" s="31"/>
      <c r="M219" s="32"/>
    </row>
    <row r="220" spans="7:13" x14ac:dyDescent="0.25">
      <c r="G220" s="25"/>
      <c r="H220" s="31"/>
      <c r="I220" s="31"/>
      <c r="J220" s="32"/>
      <c r="K220" s="33"/>
      <c r="L220" s="31"/>
      <c r="M220" s="32"/>
    </row>
    <row r="221" spans="7:13" x14ac:dyDescent="0.25">
      <c r="G221" s="25"/>
      <c r="H221" s="31"/>
      <c r="I221" s="31"/>
      <c r="J221" s="32"/>
      <c r="K221" s="33"/>
      <c r="L221" s="31"/>
      <c r="M221" s="32"/>
    </row>
    <row r="222" spans="7:13" x14ac:dyDescent="0.25">
      <c r="G222" s="25"/>
      <c r="H222" s="31"/>
      <c r="I222" s="31"/>
      <c r="J222" s="32"/>
      <c r="K222" s="33"/>
      <c r="L222" s="31"/>
      <c r="M222" s="32"/>
    </row>
    <row r="223" spans="7:13" x14ac:dyDescent="0.25">
      <c r="G223" s="25"/>
      <c r="H223" s="31"/>
      <c r="I223" s="31"/>
      <c r="J223" s="32"/>
      <c r="K223" s="33"/>
      <c r="L223" s="31"/>
      <c r="M223" s="32"/>
    </row>
    <row r="224" spans="7:13" x14ac:dyDescent="0.25">
      <c r="G224" s="25"/>
      <c r="H224" s="31"/>
      <c r="I224" s="31"/>
      <c r="J224" s="32"/>
      <c r="K224" s="33"/>
      <c r="L224" s="31"/>
      <c r="M224" s="32"/>
    </row>
    <row r="225" spans="7:13" x14ac:dyDescent="0.25">
      <c r="G225" s="25"/>
      <c r="H225" s="31"/>
      <c r="I225" s="31"/>
      <c r="J225" s="32"/>
      <c r="K225" s="33"/>
      <c r="L225" s="31"/>
      <c r="M225" s="32"/>
    </row>
    <row r="226" spans="7:13" x14ac:dyDescent="0.25">
      <c r="G226" s="25"/>
      <c r="H226" s="31"/>
      <c r="I226" s="31"/>
      <c r="J226" s="32"/>
      <c r="K226" s="33"/>
      <c r="L226" s="31"/>
      <c r="M226" s="32"/>
    </row>
    <row r="227" spans="7:13" x14ac:dyDescent="0.25">
      <c r="G227" s="25"/>
      <c r="H227" s="31"/>
      <c r="I227" s="31"/>
      <c r="J227" s="32"/>
      <c r="K227" s="33"/>
      <c r="L227" s="31"/>
      <c r="M227" s="32"/>
    </row>
    <row r="228" spans="7:13" x14ac:dyDescent="0.25">
      <c r="G228" s="25"/>
      <c r="H228" s="31"/>
      <c r="I228" s="31"/>
      <c r="J228" s="32"/>
      <c r="K228" s="33"/>
      <c r="L228" s="31"/>
      <c r="M228" s="32"/>
    </row>
    <row r="229" spans="7:13" x14ac:dyDescent="0.25">
      <c r="G229" s="25"/>
      <c r="H229" s="31"/>
      <c r="I229" s="31"/>
      <c r="J229" s="32"/>
      <c r="K229" s="33"/>
      <c r="L229" s="31"/>
      <c r="M229" s="32"/>
    </row>
    <row r="230" spans="7:13" x14ac:dyDescent="0.25">
      <c r="G230" s="25"/>
      <c r="H230" s="31"/>
      <c r="I230" s="31"/>
      <c r="J230" s="32"/>
      <c r="K230" s="33"/>
      <c r="L230" s="31"/>
      <c r="M230" s="32"/>
    </row>
    <row r="231" spans="7:13" x14ac:dyDescent="0.25">
      <c r="G231" s="25"/>
      <c r="H231" s="31"/>
      <c r="I231" s="31"/>
      <c r="J231" s="32"/>
      <c r="K231" s="33"/>
      <c r="L231" s="31"/>
      <c r="M231" s="32"/>
    </row>
    <row r="232" spans="7:13" x14ac:dyDescent="0.25">
      <c r="G232" s="25"/>
      <c r="H232" s="31"/>
      <c r="I232" s="31"/>
      <c r="J232" s="32"/>
      <c r="K232" s="33"/>
      <c r="L232" s="31"/>
      <c r="M232" s="32"/>
    </row>
    <row r="233" spans="7:13" x14ac:dyDescent="0.25">
      <c r="G233" s="25"/>
      <c r="H233" s="31"/>
      <c r="I233" s="31"/>
      <c r="J233" s="32"/>
      <c r="K233" s="33"/>
      <c r="L233" s="31"/>
      <c r="M233" s="32"/>
    </row>
    <row r="234" spans="7:13" x14ac:dyDescent="0.25">
      <c r="G234" s="25"/>
      <c r="H234" s="31"/>
      <c r="I234" s="31"/>
      <c r="J234" s="32"/>
      <c r="K234" s="33"/>
      <c r="L234" s="31"/>
      <c r="M234" s="32"/>
    </row>
    <row r="235" spans="7:13" x14ac:dyDescent="0.25">
      <c r="G235" s="25"/>
      <c r="H235" s="31"/>
      <c r="I235" s="31"/>
      <c r="J235" s="32"/>
      <c r="K235" s="33"/>
      <c r="L235" s="31"/>
      <c r="M235" s="32"/>
    </row>
    <row r="236" spans="7:13" x14ac:dyDescent="0.25">
      <c r="G236" s="25"/>
      <c r="H236" s="31"/>
      <c r="I236" s="31"/>
      <c r="J236" s="32"/>
      <c r="K236" s="33"/>
      <c r="L236" s="31"/>
      <c r="M236" s="32"/>
    </row>
    <row r="237" spans="7:13" x14ac:dyDescent="0.25">
      <c r="G237" s="25"/>
      <c r="H237" s="31"/>
      <c r="I237" s="31"/>
      <c r="J237" s="32"/>
      <c r="K237" s="33"/>
      <c r="L237" s="31"/>
      <c r="M237" s="32"/>
    </row>
    <row r="238" spans="7:13" x14ac:dyDescent="0.25">
      <c r="G238" s="25"/>
      <c r="H238" s="31"/>
      <c r="I238" s="31"/>
      <c r="J238" s="32"/>
      <c r="K238" s="33"/>
      <c r="L238" s="31"/>
      <c r="M238" s="32"/>
    </row>
    <row r="239" spans="7:13" x14ac:dyDescent="0.25">
      <c r="G239" s="25"/>
      <c r="H239" s="31"/>
      <c r="I239" s="31"/>
      <c r="J239" s="32"/>
      <c r="K239" s="33"/>
      <c r="L239" s="31"/>
      <c r="M239" s="32"/>
    </row>
    <row r="240" spans="7:13" x14ac:dyDescent="0.25">
      <c r="G240" s="25"/>
      <c r="H240" s="31"/>
      <c r="I240" s="31"/>
      <c r="J240" s="32"/>
      <c r="K240" s="33"/>
      <c r="L240" s="31"/>
      <c r="M240" s="32"/>
    </row>
    <row r="241" spans="7:13" x14ac:dyDescent="0.25">
      <c r="G241" s="25"/>
      <c r="H241" s="31"/>
      <c r="I241" s="31"/>
      <c r="J241" s="32"/>
      <c r="K241" s="33"/>
      <c r="L241" s="31"/>
      <c r="M241" s="32"/>
    </row>
    <row r="242" spans="7:13" x14ac:dyDescent="0.25">
      <c r="G242" s="25"/>
      <c r="H242" s="31"/>
      <c r="I242" s="31"/>
      <c r="J242" s="32"/>
      <c r="K242" s="33"/>
      <c r="L242" s="31"/>
      <c r="M242" s="32"/>
    </row>
    <row r="243" spans="7:13" x14ac:dyDescent="0.25">
      <c r="G243" s="25"/>
      <c r="H243" s="31"/>
      <c r="I243" s="31"/>
      <c r="J243" s="32"/>
      <c r="K243" s="33"/>
      <c r="L243" s="31"/>
      <c r="M243" s="32"/>
    </row>
    <row r="244" spans="7:13" x14ac:dyDescent="0.25">
      <c r="G244" s="25"/>
      <c r="H244" s="31"/>
      <c r="I244" s="31"/>
      <c r="J244" s="32"/>
      <c r="K244" s="33"/>
      <c r="L244" s="31"/>
      <c r="M244" s="32"/>
    </row>
    <row r="245" spans="7:13" x14ac:dyDescent="0.25">
      <c r="G245" s="25"/>
      <c r="H245" s="31"/>
      <c r="I245" s="31"/>
      <c r="J245" s="32"/>
      <c r="K245" s="33"/>
      <c r="L245" s="31"/>
      <c r="M245" s="32"/>
    </row>
    <row r="246" spans="7:13" x14ac:dyDescent="0.25">
      <c r="G246" s="25"/>
      <c r="H246" s="31"/>
      <c r="I246" s="31"/>
      <c r="J246" s="32"/>
      <c r="K246" s="33"/>
      <c r="L246" s="31"/>
      <c r="M246" s="32"/>
    </row>
    <row r="247" spans="7:13" x14ac:dyDescent="0.25">
      <c r="G247" s="25"/>
      <c r="H247" s="31"/>
      <c r="I247" s="31"/>
      <c r="J247" s="32"/>
      <c r="K247" s="33"/>
      <c r="L247" s="31"/>
      <c r="M247" s="32"/>
    </row>
    <row r="248" spans="7:13" x14ac:dyDescent="0.25">
      <c r="G248" s="25"/>
      <c r="H248" s="31"/>
      <c r="I248" s="31"/>
      <c r="J248" s="32"/>
      <c r="K248" s="33"/>
      <c r="L248" s="31"/>
      <c r="M248" s="32"/>
    </row>
    <row r="249" spans="7:13" x14ac:dyDescent="0.25">
      <c r="G249" s="25"/>
      <c r="H249" s="31"/>
      <c r="I249" s="31"/>
      <c r="J249" s="32"/>
      <c r="K249" s="33"/>
      <c r="L249" s="31"/>
      <c r="M249" s="32"/>
    </row>
    <row r="250" spans="7:13" x14ac:dyDescent="0.25">
      <c r="G250" s="25"/>
      <c r="H250" s="31"/>
      <c r="I250" s="31"/>
      <c r="J250" s="32"/>
      <c r="K250" s="33"/>
      <c r="L250" s="31"/>
      <c r="M250" s="32"/>
    </row>
    <row r="251" spans="7:13" x14ac:dyDescent="0.25">
      <c r="G251" s="25"/>
      <c r="H251" s="31"/>
      <c r="I251" s="31"/>
      <c r="J251" s="32"/>
      <c r="K251" s="33"/>
      <c r="L251" s="31"/>
      <c r="M251" s="32"/>
    </row>
    <row r="252" spans="7:13" x14ac:dyDescent="0.25">
      <c r="G252" s="25"/>
      <c r="H252" s="31"/>
      <c r="I252" s="31"/>
      <c r="J252" s="32"/>
      <c r="K252" s="33"/>
      <c r="L252" s="31"/>
      <c r="M252" s="32"/>
    </row>
    <row r="253" spans="7:13" x14ac:dyDescent="0.25">
      <c r="G253" s="25"/>
      <c r="H253" s="31"/>
      <c r="I253" s="31"/>
      <c r="J253" s="32"/>
      <c r="K253" s="33"/>
      <c r="L253" s="31"/>
      <c r="M253" s="32"/>
    </row>
    <row r="254" spans="7:13" x14ac:dyDescent="0.25">
      <c r="G254" s="25"/>
      <c r="H254" s="31"/>
      <c r="I254" s="31"/>
      <c r="J254" s="32"/>
      <c r="K254" s="33"/>
      <c r="L254" s="31"/>
      <c r="M254" s="32"/>
    </row>
    <row r="255" spans="7:13" x14ac:dyDescent="0.25">
      <c r="G255" s="25"/>
      <c r="H255" s="31"/>
      <c r="I255" s="31"/>
      <c r="J255" s="32"/>
      <c r="K255" s="33"/>
      <c r="L255" s="31"/>
      <c r="M255" s="32"/>
    </row>
    <row r="256" spans="7:13" x14ac:dyDescent="0.25">
      <c r="G256" s="25"/>
      <c r="H256" s="31"/>
      <c r="I256" s="31"/>
      <c r="J256" s="32"/>
      <c r="K256" s="33"/>
      <c r="L256" s="31"/>
      <c r="M256" s="32"/>
    </row>
    <row r="257" spans="7:13" x14ac:dyDescent="0.25">
      <c r="G257" s="25"/>
      <c r="H257" s="31"/>
      <c r="I257" s="31"/>
      <c r="J257" s="32"/>
      <c r="K257" s="33"/>
      <c r="L257" s="31"/>
      <c r="M257" s="32"/>
    </row>
    <row r="258" spans="7:13" x14ac:dyDescent="0.25">
      <c r="G258" s="25"/>
      <c r="H258" s="31"/>
      <c r="I258" s="31"/>
      <c r="J258" s="32"/>
      <c r="K258" s="33"/>
      <c r="L258" s="31"/>
      <c r="M258" s="32"/>
    </row>
    <row r="259" spans="7:13" x14ac:dyDescent="0.25">
      <c r="G259" s="25"/>
      <c r="H259" s="31"/>
      <c r="I259" s="31"/>
      <c r="J259" s="32"/>
      <c r="K259" s="33"/>
      <c r="L259" s="31"/>
      <c r="M259" s="32"/>
    </row>
    <row r="260" spans="7:13" x14ac:dyDescent="0.25">
      <c r="G260" s="25"/>
      <c r="H260" s="31"/>
      <c r="I260" s="31"/>
      <c r="J260" s="32"/>
      <c r="K260" s="33"/>
      <c r="L260" s="31"/>
      <c r="M260" s="32"/>
    </row>
    <row r="261" spans="7:13" x14ac:dyDescent="0.25">
      <c r="G261" s="25"/>
      <c r="H261" s="31"/>
      <c r="I261" s="31"/>
      <c r="J261" s="32"/>
      <c r="K261" s="33"/>
      <c r="L261" s="31"/>
      <c r="M261" s="32"/>
    </row>
    <row r="262" spans="7:13" x14ac:dyDescent="0.25">
      <c r="G262" s="25"/>
      <c r="H262" s="31"/>
      <c r="I262" s="31"/>
      <c r="J262" s="32"/>
      <c r="K262" s="33"/>
      <c r="L262" s="31"/>
      <c r="M262" s="32"/>
    </row>
    <row r="263" spans="7:13" x14ac:dyDescent="0.25">
      <c r="G263" s="25"/>
      <c r="H263" s="31"/>
      <c r="I263" s="31"/>
      <c r="J263" s="32"/>
      <c r="K263" s="33"/>
      <c r="L263" s="31"/>
      <c r="M263" s="32"/>
    </row>
    <row r="264" spans="7:13" x14ac:dyDescent="0.25">
      <c r="G264" s="25"/>
      <c r="H264" s="31"/>
      <c r="I264" s="31"/>
      <c r="J264" s="32"/>
      <c r="K264" s="33"/>
      <c r="L264" s="31"/>
      <c r="M264" s="32"/>
    </row>
    <row r="265" spans="7:13" x14ac:dyDescent="0.25">
      <c r="G265" s="25"/>
      <c r="H265" s="31"/>
      <c r="I265" s="31"/>
      <c r="J265" s="32"/>
      <c r="K265" s="33"/>
      <c r="L265" s="31"/>
      <c r="M265" s="32"/>
    </row>
    <row r="266" spans="7:13" x14ac:dyDescent="0.25">
      <c r="G266" s="25"/>
      <c r="H266" s="31"/>
      <c r="I266" s="31"/>
      <c r="J266" s="32"/>
      <c r="K266" s="33"/>
      <c r="L266" s="31"/>
      <c r="M266" s="32"/>
    </row>
    <row r="267" spans="7:13" x14ac:dyDescent="0.25">
      <c r="G267" s="25"/>
      <c r="H267" s="31"/>
      <c r="I267" s="31"/>
      <c r="J267" s="32"/>
      <c r="K267" s="33"/>
      <c r="L267" s="31"/>
      <c r="M267" s="32"/>
    </row>
    <row r="268" spans="7:13" x14ac:dyDescent="0.25">
      <c r="G268" s="25"/>
      <c r="H268" s="31"/>
      <c r="I268" s="31"/>
      <c r="J268" s="32"/>
      <c r="K268" s="33"/>
      <c r="L268" s="31"/>
      <c r="M268" s="32"/>
    </row>
    <row r="269" spans="7:13" x14ac:dyDescent="0.25">
      <c r="G269" s="25"/>
      <c r="H269" s="31"/>
      <c r="I269" s="31"/>
      <c r="J269" s="32"/>
      <c r="K269" s="33"/>
      <c r="L269" s="31"/>
      <c r="M269" s="32"/>
    </row>
    <row r="270" spans="7:13" x14ac:dyDescent="0.25">
      <c r="G270" s="25"/>
      <c r="H270" s="31"/>
      <c r="I270" s="31"/>
      <c r="J270" s="32"/>
      <c r="K270" s="33"/>
      <c r="L270" s="31"/>
      <c r="M270" s="32"/>
    </row>
    <row r="271" spans="7:13" x14ac:dyDescent="0.25">
      <c r="G271" s="25"/>
      <c r="H271" s="31"/>
      <c r="I271" s="31"/>
      <c r="J271" s="32"/>
      <c r="K271" s="33"/>
      <c r="L271" s="31"/>
      <c r="M271" s="32"/>
    </row>
    <row r="272" spans="7:13" x14ac:dyDescent="0.25">
      <c r="G272" s="25"/>
      <c r="H272" s="31"/>
      <c r="I272" s="31"/>
      <c r="J272" s="32"/>
      <c r="K272" s="33"/>
      <c r="L272" s="31"/>
      <c r="M272" s="32"/>
    </row>
    <row r="273" spans="7:13" x14ac:dyDescent="0.25">
      <c r="G273" s="25"/>
      <c r="H273" s="31"/>
      <c r="I273" s="31"/>
      <c r="J273" s="32"/>
      <c r="K273" s="33"/>
      <c r="L273" s="31"/>
      <c r="M273" s="32"/>
    </row>
    <row r="274" spans="7:13" x14ac:dyDescent="0.25">
      <c r="G274" s="25"/>
      <c r="H274" s="31"/>
      <c r="I274" s="31"/>
      <c r="J274" s="32"/>
      <c r="K274" s="33"/>
      <c r="L274" s="31"/>
      <c r="M274" s="32"/>
    </row>
    <row r="275" spans="7:13" x14ac:dyDescent="0.25">
      <c r="G275" s="25"/>
      <c r="H275" s="31"/>
      <c r="I275" s="31"/>
      <c r="J275" s="32"/>
      <c r="K275" s="33"/>
      <c r="L275" s="31"/>
      <c r="M275" s="32"/>
    </row>
    <row r="276" spans="7:13" x14ac:dyDescent="0.25">
      <c r="G276" s="25"/>
      <c r="H276" s="31"/>
      <c r="I276" s="31"/>
      <c r="J276" s="32"/>
      <c r="K276" s="33"/>
      <c r="L276" s="31"/>
      <c r="M276" s="32"/>
    </row>
    <row r="277" spans="7:13" x14ac:dyDescent="0.25">
      <c r="G277" s="25"/>
      <c r="H277" s="31"/>
      <c r="I277" s="31"/>
      <c r="J277" s="32"/>
      <c r="K277" s="33"/>
      <c r="L277" s="31"/>
      <c r="M277" s="32"/>
    </row>
    <row r="278" spans="7:13" x14ac:dyDescent="0.25">
      <c r="G278" s="25"/>
      <c r="H278" s="31"/>
      <c r="I278" s="31"/>
      <c r="J278" s="32"/>
      <c r="K278" s="33"/>
      <c r="L278" s="31"/>
      <c r="M278" s="32"/>
    </row>
    <row r="279" spans="7:13" x14ac:dyDescent="0.25">
      <c r="G279" s="25"/>
      <c r="H279" s="31"/>
      <c r="I279" s="31"/>
      <c r="J279" s="32"/>
      <c r="K279" s="33"/>
      <c r="L279" s="31"/>
      <c r="M279" s="32"/>
    </row>
    <row r="280" spans="7:13" x14ac:dyDescent="0.25">
      <c r="G280" s="25"/>
      <c r="H280" s="31"/>
      <c r="I280" s="31"/>
      <c r="J280" s="32"/>
      <c r="K280" s="33"/>
      <c r="L280" s="31"/>
      <c r="M280" s="32"/>
    </row>
    <row r="281" spans="7:13" x14ac:dyDescent="0.25">
      <c r="G281" s="25"/>
      <c r="H281" s="31"/>
      <c r="I281" s="31"/>
      <c r="J281" s="32"/>
      <c r="K281" s="33"/>
      <c r="L281" s="31"/>
      <c r="M281" s="32"/>
    </row>
    <row r="282" spans="7:13" x14ac:dyDescent="0.25">
      <c r="G282" s="25"/>
      <c r="H282" s="31"/>
      <c r="I282" s="31"/>
      <c r="J282" s="32"/>
      <c r="K282" s="33"/>
      <c r="L282" s="31"/>
      <c r="M282" s="32"/>
    </row>
    <row r="283" spans="7:13" x14ac:dyDescent="0.25">
      <c r="G283" s="25"/>
      <c r="H283" s="31"/>
      <c r="I283" s="31"/>
      <c r="J283" s="32"/>
      <c r="K283" s="33"/>
      <c r="L283" s="31"/>
      <c r="M283" s="32"/>
    </row>
    <row r="284" spans="7:13" x14ac:dyDescent="0.25">
      <c r="G284" s="25"/>
      <c r="H284" s="31"/>
      <c r="I284" s="31"/>
      <c r="J284" s="32"/>
      <c r="K284" s="33"/>
      <c r="L284" s="31"/>
      <c r="M284" s="32"/>
    </row>
    <row r="285" spans="7:13" x14ac:dyDescent="0.25">
      <c r="G285" s="25"/>
      <c r="H285" s="31"/>
      <c r="I285" s="31"/>
      <c r="J285" s="32"/>
      <c r="K285" s="33"/>
      <c r="L285" s="31"/>
      <c r="M285" s="32"/>
    </row>
    <row r="286" spans="7:13" x14ac:dyDescent="0.25">
      <c r="G286" s="25"/>
      <c r="H286" s="31"/>
      <c r="I286" s="31"/>
      <c r="J286" s="32"/>
      <c r="K286" s="33"/>
      <c r="L286" s="31"/>
      <c r="M286" s="32"/>
    </row>
    <row r="287" spans="7:13" x14ac:dyDescent="0.25">
      <c r="G287" s="25"/>
      <c r="H287" s="31"/>
      <c r="I287" s="31"/>
      <c r="J287" s="32"/>
      <c r="K287" s="33"/>
      <c r="L287" s="31"/>
      <c r="M287" s="32"/>
    </row>
    <row r="288" spans="7:13" x14ac:dyDescent="0.25">
      <c r="G288" s="25"/>
      <c r="H288" s="31"/>
      <c r="I288" s="31"/>
      <c r="J288" s="32"/>
      <c r="K288" s="33"/>
      <c r="L288" s="31"/>
      <c r="M288" s="32"/>
    </row>
    <row r="289" spans="7:13" x14ac:dyDescent="0.25">
      <c r="G289" s="25"/>
      <c r="H289" s="31"/>
      <c r="I289" s="31"/>
      <c r="J289" s="32"/>
      <c r="K289" s="33"/>
      <c r="L289" s="31"/>
      <c r="M289" s="32"/>
    </row>
  </sheetData>
  <protectedRanges>
    <protectedRange sqref="E9:E157" name="Range1"/>
    <protectedRange sqref="G9:G157" name="Range2"/>
    <protectedRange sqref="I9:I157" name="Range3"/>
    <protectedRange sqref="K9:K157" name="Range4"/>
  </protectedRanges>
  <mergeCells count="12">
    <mergeCell ref="C177:D177"/>
    <mergeCell ref="C181:D181"/>
    <mergeCell ref="C183:D183"/>
    <mergeCell ref="C184:D184"/>
    <mergeCell ref="C185:D185"/>
    <mergeCell ref="E6:H6"/>
    <mergeCell ref="I6:L6"/>
    <mergeCell ref="C1:M1"/>
    <mergeCell ref="C2:M2"/>
    <mergeCell ref="C3:M3"/>
    <mergeCell ref="C4:M4"/>
    <mergeCell ref="C5:M5"/>
  </mergeCells>
  <pageMargins left="0.25" right="0.25" top="0.25" bottom="0.25" header="0.3" footer="0.3"/>
  <pageSetup scale="74" fitToHeight="0" orientation="landscape" r:id="rId1"/>
  <rowBreaks count="5" manualBreakCount="5">
    <brk id="30" max="16383" man="1"/>
    <brk id="63" max="16383" man="1"/>
    <brk id="98" max="16383" man="1"/>
    <brk id="131" max="16383" man="1"/>
    <brk id="1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A8F5CC4AFE5C41837E3E67A8909079" ma:contentTypeVersion="16" ma:contentTypeDescription="Create a new document." ma:contentTypeScope="" ma:versionID="0239856a8a5dffb6a4e0f28a73599ff8">
  <xsd:schema xmlns:xsd="http://www.w3.org/2001/XMLSchema" xmlns:xs="http://www.w3.org/2001/XMLSchema" xmlns:p="http://schemas.microsoft.com/office/2006/metadata/properties" xmlns:ns2="02de2bca-5e55-47f9-9350-25620251b9c6" xmlns:ns3="f9f18cd5-0d1f-447c-8290-f6fdb6439a3d" xmlns:ns4="3f71c162-002a-4b7f-9de1-2c50dd64952b" targetNamespace="http://schemas.microsoft.com/office/2006/metadata/properties" ma:root="true" ma:fieldsID="edb30fbc659d00f1f0545991e3f8a6f5" ns2:_="" ns3:_="" ns4:_="">
    <xsd:import namespace="02de2bca-5e55-47f9-9350-25620251b9c6"/>
    <xsd:import namespace="f9f18cd5-0d1f-447c-8290-f6fdb6439a3d"/>
    <xsd:import namespace="3f71c162-002a-4b7f-9de1-2c50dd6495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e2bca-5e55-47f9-9350-25620251b9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18cd5-0d1f-447c-8290-f6fdb6439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c162-002a-4b7f-9de1-2c50dd64952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190f29e-4f7f-43f9-9b66-09b3722594de}" ma:internalName="TaxCatchAll" ma:showField="CatchAllData" ma:web="02de2bca-5e55-47f9-9350-25620251b9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71c162-002a-4b7f-9de1-2c50dd64952b" xsi:nil="true"/>
    <lcf76f155ced4ddcb4097134ff3c332f xmlns="f9f18cd5-0d1f-447c-8290-f6fdb6439a3d">
      <Terms xmlns="http://schemas.microsoft.com/office/infopath/2007/PartnerControls"/>
    </lcf76f155ced4ddcb4097134ff3c332f>
    <SharedWithUsers xmlns="02de2bca-5e55-47f9-9350-25620251b9c6">
      <UserInfo>
        <DisplayName>Hjermstad, Andrew (he/him/his)</DisplayName>
        <AccountId>204</AccountId>
        <AccountType/>
      </UserInfo>
      <UserInfo>
        <DisplayName>TenEyck, Justice (he/him/his)</DisplayName>
        <AccountId>178</AccountId>
        <AccountType/>
      </UserInfo>
      <UserInfo>
        <DisplayName>Rusk, Peter (he/him/his)</DisplayName>
        <AccountId>306</AccountId>
        <AccountType/>
      </UserInfo>
      <UserInfo>
        <DisplayName>Mulligan, Jason</DisplayName>
        <AccountId>327</AccountId>
        <AccountType/>
      </UserInfo>
      <UserInfo>
        <DisplayName>Jimenez Juarez, Vanessa (she/her/hers)</DisplayName>
        <AccountId>307</AccountId>
        <AccountType/>
      </UserInfo>
      <UserInfo>
        <DisplayName>Jackson-Smith, Ezra (he/him/his)</DisplayName>
        <AccountId>250</AccountId>
        <AccountType/>
      </UserInfo>
      <UserInfo>
        <DisplayName>Stone, Barbara</DisplayName>
        <AccountId>203</AccountId>
        <AccountType/>
      </UserInfo>
      <UserInfo>
        <DisplayName>Narabrook, Jeff</DisplayName>
        <AccountId>32</AccountId>
        <AccountType/>
      </UserInfo>
      <UserInfo>
        <DisplayName>Piehl, Charles</DisplayName>
        <AccountId>162</AccountId>
        <AccountType/>
      </UserInfo>
      <UserInfo>
        <DisplayName>Rasheed, Haroon (he/him/his)</DisplayName>
        <AccountId>274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0095056-018E-4BB1-8E25-6DAA35F8C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FA8AC-2699-49A0-85D1-0C168EC28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e2bca-5e55-47f9-9350-25620251b9c6"/>
    <ds:schemaRef ds:uri="f9f18cd5-0d1f-447c-8290-f6fdb6439a3d"/>
    <ds:schemaRef ds:uri="3f71c162-002a-4b7f-9de1-2c50dd64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64D1FB-8EEA-4A9C-AF22-67AD05B90A5D}">
  <ds:schemaRefs>
    <ds:schemaRef ds:uri="3f71c162-002a-4b7f-9de1-2c50dd64952b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9f18cd5-0d1f-447c-8290-f6fdb6439a3d"/>
    <ds:schemaRef ds:uri="http://schemas.microsoft.com/office/infopath/2007/PartnerControls"/>
    <ds:schemaRef ds:uri="02de2bca-5e55-47f9-9350-25620251b9c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Election Stats - 2024 PNP</vt:lpstr>
      <vt:lpstr>'Election Stats - 2024 PNP'!Print_Titles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City of Minneapolis</dc:creator>
  <cp:keywords/>
  <dc:description/>
  <cp:lastModifiedBy>Grossman, Aaron</cp:lastModifiedBy>
  <cp:revision/>
  <cp:lastPrinted>2024-03-13T20:28:18Z</cp:lastPrinted>
  <dcterms:created xsi:type="dcterms:W3CDTF">2024-02-15T17:01:49Z</dcterms:created>
  <dcterms:modified xsi:type="dcterms:W3CDTF">2024-03-13T20:37:01Z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0x01010005A8F5CC4AFE5C41837E3E67A8909079</vt:lpwstr>
  </property>
  <property fmtid="{D5CDD505-2E9C-101B-9397-08002B2CF9AE}" pid="3" name="MediaServiceImageTags">
    <vt:lpwstr/>
  </property>
</Properties>
</file>