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5/01-28-2025 SD60 Special General/"/>
    </mc:Choice>
  </mc:AlternateContent>
  <xr:revisionPtr revIDLastSave="31" documentId="8_{F6E476D7-671C-439C-BEC1-C9A9C4D2AC9A}" xr6:coauthVersionLast="47" xr6:coauthVersionMax="47" xr10:uidLastSave="{C87014C0-FE10-4F29-AC94-990086043B4B}"/>
  <bookViews>
    <workbookView xWindow="-28920" yWindow="-120" windowWidth="29040" windowHeight="15840" xr2:uid="{1939BDDF-37AF-4EEF-930A-91347F93BCD3}"/>
  </bookViews>
  <sheets>
    <sheet name="Stats - 2025 SD60 Gen" sheetId="1" r:id="rId1"/>
  </sheets>
  <definedNames>
    <definedName name="_xlnm.Print_Titles" localSheetId="0">'Stats - 2025 SD60 Gen'!$1:$5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M12" i="1"/>
  <c r="E53" i="1" l="1"/>
  <c r="F50" i="1" s="1"/>
  <c r="F49" i="1"/>
  <c r="F48" i="1"/>
  <c r="K35" i="1"/>
  <c r="K41" i="1" s="1"/>
  <c r="I35" i="1"/>
  <c r="I41" i="1" s="1"/>
  <c r="H35" i="1"/>
  <c r="H41" i="1" s="1"/>
  <c r="G35" i="1"/>
  <c r="G41" i="1" s="1"/>
  <c r="E35" i="1"/>
  <c r="D35" i="1"/>
  <c r="D41" i="1" s="1"/>
  <c r="L34" i="1"/>
  <c r="J34" i="1" s="1"/>
  <c r="H34" i="1"/>
  <c r="M34" i="1" s="1"/>
  <c r="F34" i="1"/>
  <c r="K33" i="1"/>
  <c r="K40" i="1" s="1"/>
  <c r="I33" i="1"/>
  <c r="G33" i="1"/>
  <c r="G40" i="1" s="1"/>
  <c r="E33" i="1"/>
  <c r="D33" i="1"/>
  <c r="L32" i="1"/>
  <c r="H32" i="1"/>
  <c r="F32" i="1"/>
  <c r="L31" i="1"/>
  <c r="H31" i="1"/>
  <c r="F31" i="1"/>
  <c r="L30" i="1"/>
  <c r="H30" i="1"/>
  <c r="F30" i="1"/>
  <c r="L29" i="1"/>
  <c r="H29" i="1"/>
  <c r="F29" i="1"/>
  <c r="L28" i="1"/>
  <c r="H28" i="1"/>
  <c r="F28" i="1"/>
  <c r="L27" i="1"/>
  <c r="H27" i="1"/>
  <c r="F27" i="1"/>
  <c r="K26" i="1"/>
  <c r="I26" i="1"/>
  <c r="G26" i="1"/>
  <c r="E26" i="1"/>
  <c r="E39" i="1" s="1"/>
  <c r="D26" i="1"/>
  <c r="D39" i="1" s="1"/>
  <c r="L25" i="1"/>
  <c r="J25" i="1"/>
  <c r="H25" i="1"/>
  <c r="F25" i="1"/>
  <c r="L24" i="1"/>
  <c r="H24" i="1"/>
  <c r="F24" i="1"/>
  <c r="L23" i="1"/>
  <c r="J23" i="1" s="1"/>
  <c r="H23" i="1"/>
  <c r="M23" i="1" s="1"/>
  <c r="F23" i="1"/>
  <c r="L22" i="1"/>
  <c r="H22" i="1"/>
  <c r="F22" i="1"/>
  <c r="L21" i="1"/>
  <c r="J21" i="1" s="1"/>
  <c r="H21" i="1"/>
  <c r="F21" i="1"/>
  <c r="L20" i="1"/>
  <c r="H20" i="1"/>
  <c r="F20" i="1"/>
  <c r="L19" i="1"/>
  <c r="J19" i="1"/>
  <c r="H19" i="1"/>
  <c r="F19" i="1"/>
  <c r="K18" i="1"/>
  <c r="K38" i="1" s="1"/>
  <c r="I18" i="1"/>
  <c r="G18" i="1"/>
  <c r="G38" i="1" s="1"/>
  <c r="E18" i="1"/>
  <c r="D18" i="1"/>
  <c r="D38" i="1" s="1"/>
  <c r="L17" i="1"/>
  <c r="J17" i="1" s="1"/>
  <c r="H17" i="1"/>
  <c r="F17" i="1"/>
  <c r="L16" i="1"/>
  <c r="J16" i="1" s="1"/>
  <c r="H16" i="1"/>
  <c r="F16" i="1"/>
  <c r="L15" i="1"/>
  <c r="J15" i="1" s="1"/>
  <c r="H15" i="1"/>
  <c r="F15" i="1"/>
  <c r="L14" i="1"/>
  <c r="J14" i="1" s="1"/>
  <c r="H14" i="1"/>
  <c r="M14" i="1" s="1"/>
  <c r="F14" i="1"/>
  <c r="L13" i="1"/>
  <c r="J13" i="1" s="1"/>
  <c r="H13" i="1"/>
  <c r="F13" i="1"/>
  <c r="L12" i="1"/>
  <c r="J12" i="1" s="1"/>
  <c r="H12" i="1"/>
  <c r="F12" i="1"/>
  <c r="L11" i="1"/>
  <c r="J11" i="1" s="1"/>
  <c r="H11" i="1"/>
  <c r="F11" i="1"/>
  <c r="L10" i="1"/>
  <c r="J10" i="1" s="1"/>
  <c r="H10" i="1"/>
  <c r="L9" i="1"/>
  <c r="J9" i="1" s="1"/>
  <c r="H9" i="1"/>
  <c r="F9" i="1"/>
  <c r="L8" i="1"/>
  <c r="J8" i="1"/>
  <c r="H8" i="1"/>
  <c r="F8" i="1"/>
  <c r="L7" i="1"/>
  <c r="J7" i="1"/>
  <c r="H7" i="1"/>
  <c r="F7" i="1"/>
  <c r="F26" i="1" l="1"/>
  <c r="F39" i="1" s="1"/>
  <c r="L18" i="1"/>
  <c r="J18" i="1" s="1"/>
  <c r="J38" i="1" s="1"/>
  <c r="M9" i="1"/>
  <c r="M16" i="1"/>
  <c r="H33" i="1"/>
  <c r="H40" i="1" s="1"/>
  <c r="I38" i="1"/>
  <c r="M13" i="1"/>
  <c r="F52" i="1"/>
  <c r="K6" i="1"/>
  <c r="K42" i="1" s="1"/>
  <c r="M17" i="1"/>
  <c r="M7" i="1"/>
  <c r="M24" i="1"/>
  <c r="H18" i="1"/>
  <c r="H38" i="1" s="1"/>
  <c r="M21" i="1"/>
  <c r="M8" i="1"/>
  <c r="M25" i="1"/>
  <c r="M15" i="1"/>
  <c r="M11" i="1"/>
  <c r="G6" i="1"/>
  <c r="G42" i="1" s="1"/>
  <c r="M28" i="1"/>
  <c r="M31" i="1"/>
  <c r="L26" i="1"/>
  <c r="J26" i="1" s="1"/>
  <c r="J39" i="1" s="1"/>
  <c r="F46" i="1"/>
  <c r="M19" i="1"/>
  <c r="F47" i="1"/>
  <c r="M29" i="1"/>
  <c r="M32" i="1"/>
  <c r="M22" i="1"/>
  <c r="F51" i="1"/>
  <c r="D6" i="1"/>
  <c r="D42" i="1" s="1"/>
  <c r="K39" i="1"/>
  <c r="M30" i="1"/>
  <c r="L33" i="1"/>
  <c r="F35" i="1"/>
  <c r="F41" i="1" s="1"/>
  <c r="M20" i="1"/>
  <c r="M27" i="1"/>
  <c r="M10" i="1"/>
  <c r="I6" i="1"/>
  <c r="E38" i="1"/>
  <c r="J20" i="1"/>
  <c r="J22" i="1"/>
  <c r="J24" i="1"/>
  <c r="D40" i="1"/>
  <c r="E40" i="1"/>
  <c r="H26" i="1"/>
  <c r="H39" i="1" s="1"/>
  <c r="J27" i="1"/>
  <c r="J29" i="1"/>
  <c r="J31" i="1"/>
  <c r="F33" i="1"/>
  <c r="F40" i="1" s="1"/>
  <c r="G39" i="1"/>
  <c r="E41" i="1"/>
  <c r="L35" i="1"/>
  <c r="I39" i="1"/>
  <c r="I40" i="1"/>
  <c r="E6" i="1"/>
  <c r="J28" i="1"/>
  <c r="J30" i="1"/>
  <c r="J32" i="1"/>
  <c r="F18" i="1"/>
  <c r="F38" i="1" s="1"/>
  <c r="L38" i="1" l="1"/>
  <c r="M18" i="1"/>
  <c r="M38" i="1" s="1"/>
  <c r="M33" i="1"/>
  <c r="M40" i="1" s="1"/>
  <c r="M26" i="1"/>
  <c r="M39" i="1" s="1"/>
  <c r="L39" i="1"/>
  <c r="J33" i="1"/>
  <c r="J40" i="1" s="1"/>
  <c r="L40" i="1"/>
  <c r="M35" i="1"/>
  <c r="M41" i="1" s="1"/>
  <c r="L41" i="1"/>
  <c r="J35" i="1"/>
  <c r="J41" i="1" s="1"/>
  <c r="I42" i="1"/>
  <c r="L6" i="1"/>
  <c r="H6" i="1"/>
  <c r="F6" i="1"/>
  <c r="F42" i="1" s="1"/>
  <c r="E42" i="1"/>
  <c r="H42" i="1" l="1"/>
  <c r="C3" i="1"/>
  <c r="L42" i="1"/>
  <c r="M6" i="1"/>
  <c r="M42" i="1" s="1"/>
  <c r="J6" i="1"/>
  <c r="J42" i="1" s="1"/>
</calcChain>
</file>

<file path=xl/sharedStrings.xml><?xml version="1.0" encoding="utf-8"?>
<sst xmlns="http://schemas.openxmlformats.org/spreadsheetml/2006/main" count="69" uniqueCount="61">
  <si>
    <t>City of Minneapolis</t>
  </si>
  <si>
    <t>SD60 Special General Election Statistics, January 28, 2025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</si>
  <si>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</si>
  <si>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</si>
  <si>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</si>
  <si>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</si>
  <si>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</si>
  <si>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</si>
  <si>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</si>
  <si>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</si>
  <si>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</si>
  <si>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</si>
  <si>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</si>
  <si>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</si>
  <si>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</si>
  <si>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</si>
  <si>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Ward Sort Column</t>
  </si>
  <si>
    <t>Precinct Sort Column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</si>
  <si>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</si>
  <si>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</si>
  <si>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</si>
  <si>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</si>
  <si>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</si>
  <si>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</si>
  <si>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</si>
  <si>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</si>
  <si>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</si>
  <si>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</si>
  <si>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</si>
  <si>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</si>
  <si>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</si>
  <si>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</si>
  <si>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</si>
  <si>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</si>
  <si>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</si>
  <si>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</si>
  <si>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</si>
  <si>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Ward 2</t>
  </si>
  <si>
    <t>W3-P1</t>
  </si>
  <si>
    <t>W3-P2</t>
  </si>
  <si>
    <t>W3-P3</t>
  </si>
  <si>
    <t>W3-P4</t>
  </si>
  <si>
    <t>W3-P8</t>
  </si>
  <si>
    <t>W3-P9</t>
  </si>
  <si>
    <t>Ward 3</t>
  </si>
  <si>
    <t>W6-P3</t>
  </si>
  <si>
    <t>Ward 6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</si>
  <si>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</si>
  <si>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</si>
  <si>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</si>
  <si>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</si>
  <si>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</si>
  <si>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</si>
  <si>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</si>
  <si>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</si>
  <si>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</si>
  <si>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</si>
  <si>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</si>
  <si>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</si>
  <si>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</si>
  <si>
    <t>Districtwide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</si>
</sst>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 #,##0"/>
    <numFmt numFmtId="165" formatCode="#,##0.0%;\-#,##0.0%"/>
    <numFmt numFmtId="166" formatCode="_(* #,##0_);_(* \(#,##0\);_(* &quot;-&quot;??_);_(@_)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1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Protection="1">
      <protection locked="0"/>
    </xf>
    <xf numFmtId="0" fontId="2" fillId="0" borderId="0" xfId="0" applyFont="1"/>
    <xf numFmtId="1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1" fontId="0" fillId="0" borderId="0" xfId="0" applyNumberFormat="1" applyProtection="1">
      <protection locked="0"/>
    </xf>
    <xf numFmtId="165" fontId="9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/>
    </xf>
    <xf numFmtId="1" fontId="10" fillId="2" borderId="0" xfId="0" applyNumberFormat="1" applyFont="1" applyFill="1" applyProtection="1">
      <protection locked="0"/>
    </xf>
    <xf numFmtId="164" fontId="2" fillId="0" borderId="0" xfId="0" applyNumberFormat="1" applyFont="1" applyAlignment="1">
      <alignment horizontal="center" vertical="top"/>
    </xf>
    <xf numFmtId="1" fontId="7" fillId="0" borderId="0" xfId="0" applyNumberFormat="1" applyFont="1" applyProtection="1">
      <protection locked="0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" fontId="5" fillId="0" borderId="0" xfId="0" applyNumberFormat="1" applyFont="1" applyProtection="1">
      <protection locked="0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top" wrapText="1"/>
    </xf>
    <xf numFmtId="166" fontId="13" fillId="0" borderId="0" xfId="0" applyNumberFormat="1" applyFont="1"/>
    <xf numFmtId="166" fontId="11" fillId="7" borderId="3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top"/>
    </xf>
    <xf numFmtId="0" fontId="12" fillId="0" borderId="0" xfId="0" applyFont="1" applyBorder="1"/>
    <xf numFmtId="0" fontId="11" fillId="7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wrapText="1"/>
    </xf>
    <xf numFmtId="0" fontId="9" fillId="6" borderId="0" xfId="0" applyFont="1" applyFill="1" applyBorder="1"/>
    <xf numFmtId="166" fontId="11" fillId="7" borderId="0" xfId="0" applyNumberFormat="1" applyFont="1" applyFill="1" applyBorder="1" applyAlignment="1">
      <alignment horizontal="center" vertical="center"/>
    </xf>
    <xf numFmtId="167" fontId="11" fillId="6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164" fontId="2" fillId="0" borderId="11" xfId="1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164" fontId="8" fillId="5" borderId="16" xfId="1" applyNumberFormat="1" applyFont="1" applyFill="1" applyBorder="1" applyAlignment="1" applyProtection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 wrapText="1"/>
    </xf>
    <xf numFmtId="164" fontId="8" fillId="5" borderId="16" xfId="1" applyNumberFormat="1" applyFont="1" applyFill="1" applyBorder="1" applyAlignment="1" applyProtection="1">
      <alignment horizontal="center" vertical="center"/>
      <protection locked="0"/>
    </xf>
    <xf numFmtId="164" fontId="8" fillId="5" borderId="16" xfId="0" applyNumberFormat="1" applyFont="1" applyFill="1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165" fontId="8" fillId="5" borderId="17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8" fillId="5" borderId="18" xfId="0" applyFont="1" applyFill="1" applyBorder="1" applyAlignment="1" applyProtection="1">
      <alignment horizontal="center" vertical="center" wrapText="1"/>
      <protection locked="0"/>
    </xf>
    <xf numFmtId="164" fontId="8" fillId="5" borderId="19" xfId="1" applyNumberFormat="1" applyFont="1" applyFill="1" applyBorder="1" applyAlignment="1" applyProtection="1">
      <alignment horizontal="center" vertical="center"/>
    </xf>
    <xf numFmtId="165" fontId="8" fillId="5" borderId="19" xfId="0" applyNumberFormat="1" applyFont="1" applyFill="1" applyBorder="1" applyAlignment="1">
      <alignment horizontal="center" vertical="center" wrapText="1"/>
    </xf>
    <xf numFmtId="164" fontId="8" fillId="5" borderId="19" xfId="1" applyNumberFormat="1" applyFont="1" applyFill="1" applyBorder="1" applyAlignment="1" applyProtection="1">
      <alignment horizontal="center" vertical="center"/>
      <protection locked="0"/>
    </xf>
    <xf numFmtId="164" fontId="8" fillId="5" borderId="19" xfId="0" applyNumberFormat="1" applyFont="1" applyFill="1" applyBorder="1" applyAlignment="1">
      <alignment horizontal="center" vertical="center"/>
    </xf>
    <xf numFmtId="165" fontId="8" fillId="5" borderId="19" xfId="0" applyNumberFormat="1" applyFont="1" applyFill="1" applyBorder="1" applyAlignment="1">
      <alignment horizontal="center" vertical="center"/>
    </xf>
    <xf numFmtId="165" fontId="8" fillId="5" borderId="20" xfId="0" applyNumberFormat="1" applyFont="1" applyFill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165" fontId="9" fillId="0" borderId="11" xfId="0" applyNumberFormat="1" applyFont="1" applyBorder="1" applyAlignment="1">
      <alignment horizontal="center" vertical="top"/>
    </xf>
    <xf numFmtId="167" fontId="2" fillId="0" borderId="11" xfId="2" applyNumberFormat="1" applyFont="1" applyFill="1" applyBorder="1" applyAlignment="1">
      <alignment horizontal="center" vertical="center"/>
    </xf>
    <xf numFmtId="167" fontId="2" fillId="0" borderId="1" xfId="2" applyNumberFormat="1" applyFont="1" applyFill="1" applyBorder="1" applyAlignment="1">
      <alignment horizontal="center" vertical="center"/>
    </xf>
    <xf numFmtId="167" fontId="2" fillId="0" borderId="12" xfId="2" applyNumberFormat="1" applyFont="1" applyFill="1" applyBorder="1" applyAlignment="1">
      <alignment horizontal="center" vertical="center"/>
    </xf>
    <xf numFmtId="167" fontId="2" fillId="0" borderId="14" xfId="2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top" wrapText="1"/>
    </xf>
    <xf numFmtId="164" fontId="2" fillId="0" borderId="10" xfId="1" applyNumberFormat="1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top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9" fillId="6" borderId="8" xfId="0" applyFont="1" applyFill="1" applyBorder="1" applyAlignment="1">
      <alignment wrapText="1"/>
    </xf>
    <xf numFmtId="0" fontId="9" fillId="6" borderId="0" xfId="0" applyFont="1" applyFill="1" applyBorder="1" applyAlignment="1">
      <alignment wrapText="1"/>
    </xf>
    <xf numFmtId="0" fontId="11" fillId="6" borderId="2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49" fontId="4" fillId="2" borderId="8" xfId="3" applyNumberFormat="1" applyFont="1" applyFill="1" applyBorder="1" applyAlignment="1" applyProtection="1">
      <alignment horizontal="center"/>
      <protection locked="0"/>
    </xf>
    <xf numFmtId="49" fontId="4" fillId="2" borderId="0" xfId="3" applyNumberFormat="1" applyFont="1" applyFill="1" applyBorder="1" applyAlignment="1" applyProtection="1">
      <alignment horizontal="center"/>
      <protection locked="0"/>
    </xf>
    <xf numFmtId="49" fontId="4" fillId="2" borderId="9" xfId="3" applyNumberFormat="1" applyFont="1" applyFill="1" applyBorder="1" applyAlignment="1" applyProtection="1">
      <alignment horizontal="center"/>
      <protection locked="0"/>
    </xf>
    <xf numFmtId="0" fontId="5" fillId="2" borderId="21" xfId="3" applyFont="1" applyFill="1" applyBorder="1" applyAlignment="1" applyProtection="1">
      <alignment horizontal="center" vertical="top"/>
      <protection locked="0"/>
    </xf>
    <xf numFmtId="0" fontId="5" fillId="2" borderId="22" xfId="3" applyFont="1" applyFill="1" applyBorder="1" applyAlignment="1" applyProtection="1">
      <alignment horizontal="center" vertical="top"/>
      <protection locked="0"/>
    </xf>
    <xf numFmtId="0" fontId="5" fillId="2" borderId="23" xfId="3" applyFont="1" applyFill="1" applyBorder="1" applyAlignment="1" applyProtection="1">
      <alignment horizontal="center" vertical="top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167" fontId="8" fillId="5" borderId="17" xfId="2" applyNumberFormat="1" applyFont="1" applyFill="1" applyBorder="1" applyAlignment="1" applyProtection="1">
      <alignment horizontal="center" vertical="center"/>
    </xf>
    <xf numFmtId="167" fontId="8" fillId="5" borderId="16" xfId="2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3" xr:uid="{7DF4F5DC-526B-4D00-A836-3BC4920EF5E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4DC6-9CD5-4F3C-92C6-86DEE861C84C}">
  <sheetPr>
    <pageSetUpPr fitToPage="1"/>
  </sheetPr>
  <dimension ref="A1:O54"/>
  <sheetViews>
    <sheetView tabSelected="1" topLeftCell="C1" zoomScale="70" zoomScaleNormal="70" workbookViewId="0">
      <pane ySplit="5" topLeftCell="A6" activePane="bottomLeft" state="frozen"/>
      <selection activeCell="C1" sqref="C1"/>
      <selection pane="bottomLeft" activeCell="C3" sqref="C3:M3"/>
    </sheetView>
  </sheetViews>
  <sheetFormatPr defaultColWidth="19.140625" defaultRowHeight="15" x14ac:dyDescent="0.25"/>
  <cols>
    <col min="1" max="2" width="0" hidden="1" customWidth="1"/>
    <col min="3" max="3" width="17.85546875" bestFit="1" customWidth="1"/>
    <col min="4" max="4" width="27.140625" bestFit="1" customWidth="1"/>
    <col min="5" max="5" width="14.28515625" customWidth="1"/>
    <col min="6" max="6" width="15.42578125" customWidth="1"/>
    <col min="7" max="7" width="14.28515625" customWidth="1"/>
    <col min="8" max="10" width="15.42578125" customWidth="1"/>
    <col min="11" max="11" width="15.5703125" customWidth="1"/>
    <col min="12" max="13" width="15.42578125" customWidth="1"/>
  </cols>
  <sheetData>
    <row r="1" spans="1:13" s="2" customFormat="1" ht="26.25" x14ac:dyDescent="0.25">
      <c r="A1" s="1"/>
      <c r="B1" s="1"/>
      <c r="C1" s="77" t="s">
        <v>0</v>
      </c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s="4" customFormat="1" ht="23.25" x14ac:dyDescent="0.35">
      <c r="A2" s="3"/>
      <c r="B2" s="3"/>
      <c r="C2" s="80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13" s="4" customFormat="1" ht="19.5" thickBot="1" x14ac:dyDescent="0.3">
      <c r="A3" s="3"/>
      <c r="B3" s="3"/>
      <c r="C3" s="83" t="str">
        <f>"Registered Voter Turnout: "&amp;TEXT((L6/(D6+H6)),"0.0%")</f>
        <v>Registered Voter Turnout: 18.9%</v>
      </c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s="6" customFormat="1" ht="19.5" thickBot="1" x14ac:dyDescent="0.3">
      <c r="A4" s="5"/>
      <c r="B4" s="5"/>
      <c r="C4" s="46"/>
      <c r="D4" s="47" t="s">
        <v>2</v>
      </c>
      <c r="E4" s="86" t="s">
        <v>3</v>
      </c>
      <c r="F4" s="86"/>
      <c r="G4" s="86"/>
      <c r="H4" s="86"/>
      <c r="I4" s="86" t="s">
        <v>4</v>
      </c>
      <c r="J4" s="86"/>
      <c r="K4" s="86"/>
      <c r="L4" s="86"/>
      <c r="M4" s="48" t="s">
        <v>5</v>
      </c>
    </row>
    <row r="5" spans="1:13" s="6" customFormat="1" ht="32.25" customHeight="1" thickBot="1" x14ac:dyDescent="0.3">
      <c r="A5" s="5"/>
      <c r="B5" s="5"/>
      <c r="C5" s="49"/>
      <c r="D5" s="50" t="s">
        <v>6</v>
      </c>
      <c r="E5" s="51" t="s">
        <v>7</v>
      </c>
      <c r="F5" s="51" t="s">
        <v>8</v>
      </c>
      <c r="G5" s="50" t="s">
        <v>9</v>
      </c>
      <c r="H5" s="51" t="s">
        <v>10</v>
      </c>
      <c r="I5" s="51" t="s">
        <v>11</v>
      </c>
      <c r="J5" s="51" t="s">
        <v>12</v>
      </c>
      <c r="K5" s="51" t="s">
        <v>13</v>
      </c>
      <c r="L5" s="51" t="s">
        <v>14</v>
      </c>
      <c r="M5" s="52" t="s">
        <v>15</v>
      </c>
    </row>
    <row r="6" spans="1:13" s="8" customFormat="1" ht="39.75" customHeight="1" thickBot="1" x14ac:dyDescent="0.3">
      <c r="A6" s="7" t="s">
        <v>16</v>
      </c>
      <c r="B6" s="7" t="s">
        <v>17</v>
      </c>
      <c r="C6" s="53" t="s">
        <v>60</v>
      </c>
      <c r="D6" s="54">
        <f>SUM(D18,D26,D33,D35)</f>
        <v>45063</v>
      </c>
      <c r="E6" s="54">
        <f>SUM(E18,E26,E33,E35)</f>
        <v>215</v>
      </c>
      <c r="F6" s="55">
        <f t="shared" ref="F6:F13" si="0">E6/K6</f>
        <v>2.8244876510772465E-2</v>
      </c>
      <c r="G6" s="56">
        <f>SUM(G18,G26,G33,G35)</f>
        <v>14</v>
      </c>
      <c r="H6" s="57">
        <f>SUM(E6,G6)</f>
        <v>229</v>
      </c>
      <c r="I6" s="57">
        <f>SUM(I18,I26,I33,I35)</f>
        <v>950</v>
      </c>
      <c r="J6" s="58">
        <f t="shared" ref="J6:J35" si="1">I6/L6</f>
        <v>0.11095538425601495</v>
      </c>
      <c r="K6" s="54">
        <f>SUM(K18,K26,K33,K35)</f>
        <v>7612</v>
      </c>
      <c r="L6" s="57">
        <f t="shared" ref="L6:L17" si="2">SUM(I6,K6)</f>
        <v>8562</v>
      </c>
      <c r="M6" s="59">
        <f t="shared" ref="M6:M35" si="3">L6/SUM(H6,D6)</f>
        <v>0.18904000706526539</v>
      </c>
    </row>
    <row r="7" spans="1:13" s="2" customFormat="1" ht="18.75" customHeight="1" x14ac:dyDescent="0.25">
      <c r="A7" s="9">
        <v>1</v>
      </c>
      <c r="B7" s="9">
        <v>1</v>
      </c>
      <c r="C7" s="69" t="s">
        <v>18</v>
      </c>
      <c r="D7" s="37">
        <v>955</v>
      </c>
      <c r="E7" s="37">
        <v>2</v>
      </c>
      <c r="F7" s="60">
        <f t="shared" si="0"/>
        <v>8.4388185654008432E-3</v>
      </c>
      <c r="G7" s="61">
        <v>0</v>
      </c>
      <c r="H7" s="61">
        <f>SUM(E7,G7)</f>
        <v>2</v>
      </c>
      <c r="I7" s="61">
        <v>15</v>
      </c>
      <c r="J7" s="62">
        <f t="shared" si="1"/>
        <v>5.9523809523809521E-2</v>
      </c>
      <c r="K7" s="37">
        <v>237</v>
      </c>
      <c r="L7" s="61">
        <f t="shared" si="2"/>
        <v>252</v>
      </c>
      <c r="M7" s="70">
        <f>L7/SUM(H7,D7)</f>
        <v>0.26332288401253917</v>
      </c>
    </row>
    <row r="8" spans="1:13" s="2" customFormat="1" ht="18.75" customHeight="1" x14ac:dyDescent="0.25">
      <c r="A8" s="9">
        <v>1</v>
      </c>
      <c r="B8" s="9">
        <v>2</v>
      </c>
      <c r="C8" s="67" t="s">
        <v>19</v>
      </c>
      <c r="D8" s="27">
        <v>1054</v>
      </c>
      <c r="E8" s="27">
        <v>5</v>
      </c>
      <c r="F8" s="10">
        <f t="shared" si="0"/>
        <v>2.4875621890547265E-2</v>
      </c>
      <c r="G8" s="28">
        <v>0</v>
      </c>
      <c r="H8" s="28">
        <f>SUM(E8,G8)</f>
        <v>5</v>
      </c>
      <c r="I8" s="28">
        <v>14</v>
      </c>
      <c r="J8" s="11">
        <f>I8/L8</f>
        <v>6.5116279069767441E-2</v>
      </c>
      <c r="K8" s="27">
        <v>201</v>
      </c>
      <c r="L8" s="28">
        <f t="shared" si="2"/>
        <v>215</v>
      </c>
      <c r="M8" s="68">
        <f t="shared" si="3"/>
        <v>0.20302171860245516</v>
      </c>
    </row>
    <row r="9" spans="1:13" s="2" customFormat="1" ht="18.75" customHeight="1" x14ac:dyDescent="0.25">
      <c r="A9" s="9">
        <v>1</v>
      </c>
      <c r="B9" s="9">
        <v>3</v>
      </c>
      <c r="C9" s="67" t="s">
        <v>20</v>
      </c>
      <c r="D9" s="27">
        <v>1078</v>
      </c>
      <c r="E9" s="27">
        <v>2</v>
      </c>
      <c r="F9" s="10">
        <f t="shared" si="0"/>
        <v>1.282051282051282E-2</v>
      </c>
      <c r="G9" s="28">
        <v>0</v>
      </c>
      <c r="H9" s="28">
        <f>SUM(E9,G9)</f>
        <v>2</v>
      </c>
      <c r="I9" s="28">
        <v>10</v>
      </c>
      <c r="J9" s="11">
        <f t="shared" si="1"/>
        <v>6.0240963855421686E-2</v>
      </c>
      <c r="K9" s="27">
        <v>156</v>
      </c>
      <c r="L9" s="28">
        <f t="shared" si="2"/>
        <v>166</v>
      </c>
      <c r="M9" s="68">
        <f t="shared" si="3"/>
        <v>0.1537037037037037</v>
      </c>
    </row>
    <row r="10" spans="1:13" s="2" customFormat="1" ht="18.75" customHeight="1" x14ac:dyDescent="0.25">
      <c r="A10" s="9">
        <v>1</v>
      </c>
      <c r="B10" s="9">
        <v>4</v>
      </c>
      <c r="C10" s="67" t="s">
        <v>21</v>
      </c>
      <c r="D10" s="27">
        <v>2712</v>
      </c>
      <c r="E10" s="27">
        <v>7</v>
      </c>
      <c r="F10" s="10">
        <f t="shared" si="0"/>
        <v>1.3011152416356878E-2</v>
      </c>
      <c r="G10" s="28">
        <v>0</v>
      </c>
      <c r="H10" s="28">
        <f t="shared" ref="H10:H17" si="4">SUM(E10,G10)</f>
        <v>7</v>
      </c>
      <c r="I10" s="28">
        <v>35</v>
      </c>
      <c r="J10" s="11">
        <f t="shared" si="1"/>
        <v>6.1082024432809773E-2</v>
      </c>
      <c r="K10" s="27">
        <v>538</v>
      </c>
      <c r="L10" s="28">
        <f t="shared" si="2"/>
        <v>573</v>
      </c>
      <c r="M10" s="68">
        <f t="shared" si="3"/>
        <v>0.21073924236851785</v>
      </c>
    </row>
    <row r="11" spans="1:13" s="2" customFormat="1" ht="18.75" customHeight="1" x14ac:dyDescent="0.25">
      <c r="A11" s="9">
        <v>1</v>
      </c>
      <c r="B11" s="9">
        <v>5</v>
      </c>
      <c r="C11" s="67" t="s">
        <v>22</v>
      </c>
      <c r="D11" s="27">
        <v>2214</v>
      </c>
      <c r="E11" s="27">
        <v>1</v>
      </c>
      <c r="F11" s="10">
        <f t="shared" si="0"/>
        <v>1.7331022530329288E-3</v>
      </c>
      <c r="G11" s="28">
        <v>1</v>
      </c>
      <c r="H11" s="28">
        <f t="shared" si="4"/>
        <v>2</v>
      </c>
      <c r="I11" s="28">
        <v>78</v>
      </c>
      <c r="J11" s="11">
        <f t="shared" si="1"/>
        <v>0.11908396946564885</v>
      </c>
      <c r="K11" s="27">
        <v>577</v>
      </c>
      <c r="L11" s="28">
        <f t="shared" si="2"/>
        <v>655</v>
      </c>
      <c r="M11" s="68">
        <f t="shared" si="3"/>
        <v>0.29557761732851984</v>
      </c>
    </row>
    <row r="12" spans="1:13" s="2" customFormat="1" ht="18.75" customHeight="1" x14ac:dyDescent="0.25">
      <c r="A12" s="9">
        <v>1</v>
      </c>
      <c r="B12" s="9">
        <v>6</v>
      </c>
      <c r="C12" s="67" t="s">
        <v>23</v>
      </c>
      <c r="D12" s="27">
        <v>2632</v>
      </c>
      <c r="E12" s="27">
        <v>5</v>
      </c>
      <c r="F12" s="10">
        <f t="shared" si="0"/>
        <v>6.6577896138482022E-3</v>
      </c>
      <c r="G12" s="28">
        <v>0</v>
      </c>
      <c r="H12" s="28">
        <f t="shared" si="4"/>
        <v>5</v>
      </c>
      <c r="I12" s="28">
        <v>84</v>
      </c>
      <c r="J12" s="11">
        <f t="shared" si="1"/>
        <v>0.10059880239520957</v>
      </c>
      <c r="K12" s="27">
        <v>751</v>
      </c>
      <c r="L12" s="28">
        <f>SUM(I12,K12)</f>
        <v>835</v>
      </c>
      <c r="M12" s="68">
        <f>L12/SUM(H12,D12)</f>
        <v>0.31664770572620404</v>
      </c>
    </row>
    <row r="13" spans="1:13" s="2" customFormat="1" ht="18.75" customHeight="1" x14ac:dyDescent="0.25">
      <c r="A13" s="9">
        <v>1</v>
      </c>
      <c r="B13" s="9">
        <v>7</v>
      </c>
      <c r="C13" s="67" t="s">
        <v>24</v>
      </c>
      <c r="D13" s="27">
        <v>2803</v>
      </c>
      <c r="E13" s="27">
        <v>6</v>
      </c>
      <c r="F13" s="10">
        <f t="shared" si="0"/>
        <v>7.3170731707317077E-3</v>
      </c>
      <c r="G13" s="28">
        <v>0</v>
      </c>
      <c r="H13" s="28">
        <f t="shared" si="4"/>
        <v>6</v>
      </c>
      <c r="I13" s="28">
        <v>86</v>
      </c>
      <c r="J13" s="11">
        <f t="shared" si="1"/>
        <v>9.4922737306843266E-2</v>
      </c>
      <c r="K13" s="27">
        <v>820</v>
      </c>
      <c r="L13" s="28">
        <f>SUM(I13,K13)</f>
        <v>906</v>
      </c>
      <c r="M13" s="68">
        <f>L13/SUM(H13,D13)</f>
        <v>0.32253470986116056</v>
      </c>
    </row>
    <row r="14" spans="1:13" s="2" customFormat="1" ht="18.75" customHeight="1" x14ac:dyDescent="0.25">
      <c r="A14" s="9">
        <v>1</v>
      </c>
      <c r="B14" s="9">
        <v>8</v>
      </c>
      <c r="C14" s="67" t="s">
        <v>25</v>
      </c>
      <c r="D14" s="27">
        <v>1509</v>
      </c>
      <c r="E14" s="27">
        <v>12</v>
      </c>
      <c r="F14" s="10">
        <f t="shared" ref="F14:F17" si="5">E14/K14</f>
        <v>3.8585209003215437E-2</v>
      </c>
      <c r="G14" s="28">
        <v>1</v>
      </c>
      <c r="H14" s="28">
        <f t="shared" si="4"/>
        <v>13</v>
      </c>
      <c r="I14" s="28">
        <v>26</v>
      </c>
      <c r="J14" s="11">
        <f t="shared" si="1"/>
        <v>7.71513353115727E-2</v>
      </c>
      <c r="K14" s="27">
        <v>311</v>
      </c>
      <c r="L14" s="28">
        <f t="shared" si="2"/>
        <v>337</v>
      </c>
      <c r="M14" s="68">
        <f t="shared" si="3"/>
        <v>0.221419185282523</v>
      </c>
    </row>
    <row r="15" spans="1:13" s="2" customFormat="1" ht="18.75" customHeight="1" x14ac:dyDescent="0.25">
      <c r="A15" s="9">
        <v>1</v>
      </c>
      <c r="B15" s="9">
        <v>9</v>
      </c>
      <c r="C15" s="67" t="s">
        <v>26</v>
      </c>
      <c r="D15" s="27">
        <v>2316</v>
      </c>
      <c r="E15" s="27">
        <v>4</v>
      </c>
      <c r="F15" s="10">
        <f t="shared" si="5"/>
        <v>8.0808080808080808E-3</v>
      </c>
      <c r="G15" s="28">
        <v>1</v>
      </c>
      <c r="H15" s="28">
        <f t="shared" si="4"/>
        <v>5</v>
      </c>
      <c r="I15" s="28">
        <v>55</v>
      </c>
      <c r="J15" s="11">
        <f t="shared" si="1"/>
        <v>0.1</v>
      </c>
      <c r="K15" s="27">
        <v>495</v>
      </c>
      <c r="L15" s="28">
        <f t="shared" si="2"/>
        <v>550</v>
      </c>
      <c r="M15" s="68">
        <f t="shared" si="3"/>
        <v>0.23696682464454977</v>
      </c>
    </row>
    <row r="16" spans="1:13" s="2" customFormat="1" ht="18.75" customHeight="1" x14ac:dyDescent="0.25">
      <c r="A16" s="9">
        <v>1</v>
      </c>
      <c r="B16" s="9">
        <v>10</v>
      </c>
      <c r="C16" s="67" t="s">
        <v>27</v>
      </c>
      <c r="D16" s="27">
        <v>1895</v>
      </c>
      <c r="E16" s="27">
        <v>3</v>
      </c>
      <c r="F16" s="10">
        <f t="shared" si="5"/>
        <v>5.235602094240838E-3</v>
      </c>
      <c r="G16" s="28">
        <v>1</v>
      </c>
      <c r="H16" s="28">
        <f t="shared" si="4"/>
        <v>4</v>
      </c>
      <c r="I16" s="28">
        <v>56</v>
      </c>
      <c r="J16" s="11">
        <f t="shared" si="1"/>
        <v>8.9030206677265494E-2</v>
      </c>
      <c r="K16" s="27">
        <v>573</v>
      </c>
      <c r="L16" s="28">
        <f t="shared" si="2"/>
        <v>629</v>
      </c>
      <c r="M16" s="68">
        <f t="shared" si="3"/>
        <v>0.33122696155871512</v>
      </c>
    </row>
    <row r="17" spans="1:15" s="2" customFormat="1" ht="18.75" customHeight="1" x14ac:dyDescent="0.25">
      <c r="A17" s="9">
        <v>1</v>
      </c>
      <c r="B17" s="9">
        <v>11</v>
      </c>
      <c r="C17" s="67" t="s">
        <v>28</v>
      </c>
      <c r="D17" s="27">
        <v>2241</v>
      </c>
      <c r="E17" s="27">
        <v>11</v>
      </c>
      <c r="F17" s="10">
        <f t="shared" si="5"/>
        <v>4.2801556420233464E-2</v>
      </c>
      <c r="G17" s="28">
        <v>0</v>
      </c>
      <c r="H17" s="28">
        <f t="shared" si="4"/>
        <v>11</v>
      </c>
      <c r="I17" s="28">
        <v>50</v>
      </c>
      <c r="J17" s="11">
        <f t="shared" si="1"/>
        <v>0.16286644951140064</v>
      </c>
      <c r="K17" s="27">
        <v>257</v>
      </c>
      <c r="L17" s="28">
        <f t="shared" si="2"/>
        <v>307</v>
      </c>
      <c r="M17" s="68">
        <f t="shared" si="3"/>
        <v>0.13632326820603907</v>
      </c>
    </row>
    <row r="18" spans="1:15" s="8" customFormat="1" ht="18.75" customHeight="1" thickBot="1" x14ac:dyDescent="0.3">
      <c r="A18" s="12"/>
      <c r="B18" s="12"/>
      <c r="C18" s="39" t="s">
        <v>29</v>
      </c>
      <c r="D18" s="40">
        <f>SUM(D7:D17)</f>
        <v>21409</v>
      </c>
      <c r="E18" s="40">
        <f>SUM(E7:E17)</f>
        <v>58</v>
      </c>
      <c r="F18" s="41">
        <f>E18/K18</f>
        <v>1.1798209926769731E-2</v>
      </c>
      <c r="G18" s="42">
        <f>SUM(G7:G17)</f>
        <v>4</v>
      </c>
      <c r="H18" s="43">
        <f>SUM(E18,G18)</f>
        <v>62</v>
      </c>
      <c r="I18" s="43">
        <f>SUM(I7:I17)</f>
        <v>509</v>
      </c>
      <c r="J18" s="44">
        <f>I18/L18</f>
        <v>9.3824884792626725E-2</v>
      </c>
      <c r="K18" s="40">
        <f>SUM(K7:K17)</f>
        <v>4916</v>
      </c>
      <c r="L18" s="40">
        <f>SUM(I18,K18)</f>
        <v>5425</v>
      </c>
      <c r="M18" s="45">
        <f t="shared" si="3"/>
        <v>0.25266638721997114</v>
      </c>
    </row>
    <row r="19" spans="1:15" s="2" customFormat="1" ht="18.75" customHeight="1" x14ac:dyDescent="0.25">
      <c r="A19" s="9">
        <v>2</v>
      </c>
      <c r="B19" s="9">
        <v>1</v>
      </c>
      <c r="C19" s="69" t="s">
        <v>30</v>
      </c>
      <c r="D19" s="37">
        <v>1642</v>
      </c>
      <c r="E19" s="37">
        <v>12</v>
      </c>
      <c r="F19" s="60">
        <f>E19/K19</f>
        <v>0.14285714285714285</v>
      </c>
      <c r="G19" s="61">
        <v>0</v>
      </c>
      <c r="H19" s="61">
        <f>SUM(E19,G19)</f>
        <v>12</v>
      </c>
      <c r="I19" s="61">
        <v>3</v>
      </c>
      <c r="J19" s="62">
        <f t="shared" si="1"/>
        <v>3.4482758620689655E-2</v>
      </c>
      <c r="K19" s="37">
        <v>84</v>
      </c>
      <c r="L19" s="61">
        <f>SUM(I19,K19)</f>
        <v>87</v>
      </c>
      <c r="M19" s="70">
        <f t="shared" si="3"/>
        <v>5.259975816203144E-2</v>
      </c>
    </row>
    <row r="20" spans="1:15" s="2" customFormat="1" ht="18.75" customHeight="1" x14ac:dyDescent="0.25">
      <c r="A20" s="9">
        <v>2</v>
      </c>
      <c r="B20" s="9">
        <v>2</v>
      </c>
      <c r="C20" s="67" t="s">
        <v>31</v>
      </c>
      <c r="D20" s="27">
        <v>1228</v>
      </c>
      <c r="E20" s="27">
        <v>9</v>
      </c>
      <c r="F20" s="10">
        <f t="shared" ref="F20:F25" si="6">E20/K20</f>
        <v>0.16981132075471697</v>
      </c>
      <c r="G20" s="28">
        <v>0</v>
      </c>
      <c r="H20" s="28">
        <f t="shared" ref="H20:H32" si="7">SUM(E20,G20)</f>
        <v>9</v>
      </c>
      <c r="I20" s="28">
        <v>4</v>
      </c>
      <c r="J20" s="11">
        <f t="shared" si="1"/>
        <v>7.0175438596491224E-2</v>
      </c>
      <c r="K20" s="27">
        <v>53</v>
      </c>
      <c r="L20" s="28">
        <f t="shared" ref="L20:L35" si="8">SUM(I20,K20)</f>
        <v>57</v>
      </c>
      <c r="M20" s="68">
        <f t="shared" si="3"/>
        <v>4.6079223928860144E-2</v>
      </c>
    </row>
    <row r="21" spans="1:15" s="2" customFormat="1" ht="18.75" customHeight="1" x14ac:dyDescent="0.25">
      <c r="A21" s="9">
        <v>2</v>
      </c>
      <c r="B21" s="9">
        <v>3</v>
      </c>
      <c r="C21" s="67" t="s">
        <v>32</v>
      </c>
      <c r="D21" s="27">
        <v>1580</v>
      </c>
      <c r="E21" s="27">
        <v>12</v>
      </c>
      <c r="F21" s="10">
        <f t="shared" si="6"/>
        <v>6.741573033707865E-2</v>
      </c>
      <c r="G21" s="28">
        <v>0</v>
      </c>
      <c r="H21" s="28">
        <f t="shared" si="7"/>
        <v>12</v>
      </c>
      <c r="I21" s="28">
        <v>20</v>
      </c>
      <c r="J21" s="11">
        <f t="shared" si="1"/>
        <v>0.10101010101010101</v>
      </c>
      <c r="K21" s="27">
        <v>178</v>
      </c>
      <c r="L21" s="28">
        <f t="shared" si="8"/>
        <v>198</v>
      </c>
      <c r="M21" s="68">
        <f t="shared" si="3"/>
        <v>0.12437185929648241</v>
      </c>
    </row>
    <row r="22" spans="1:15" s="2" customFormat="1" ht="18.75" customHeight="1" x14ac:dyDescent="0.25">
      <c r="A22" s="9">
        <v>2</v>
      </c>
      <c r="B22" s="9">
        <v>4</v>
      </c>
      <c r="C22" s="67" t="s">
        <v>33</v>
      </c>
      <c r="D22" s="27">
        <v>940</v>
      </c>
      <c r="E22" s="27">
        <v>29</v>
      </c>
      <c r="F22" s="10">
        <f t="shared" si="6"/>
        <v>0.43283582089552236</v>
      </c>
      <c r="G22" s="28">
        <v>0</v>
      </c>
      <c r="H22" s="28">
        <f t="shared" si="7"/>
        <v>29</v>
      </c>
      <c r="I22" s="28">
        <v>0</v>
      </c>
      <c r="J22" s="11">
        <f t="shared" si="1"/>
        <v>0</v>
      </c>
      <c r="K22" s="27">
        <v>67</v>
      </c>
      <c r="L22" s="28">
        <f t="shared" si="8"/>
        <v>67</v>
      </c>
      <c r="M22" s="68">
        <f t="shared" si="3"/>
        <v>6.9143446852425183E-2</v>
      </c>
      <c r="O22" s="13"/>
    </row>
    <row r="23" spans="1:15" s="2" customFormat="1" ht="18.75" customHeight="1" x14ac:dyDescent="0.25">
      <c r="A23" s="9">
        <v>2</v>
      </c>
      <c r="B23" s="9">
        <v>5</v>
      </c>
      <c r="C23" s="67" t="s">
        <v>34</v>
      </c>
      <c r="D23" s="27">
        <v>2684</v>
      </c>
      <c r="E23" s="27">
        <v>12</v>
      </c>
      <c r="F23" s="10">
        <f t="shared" si="6"/>
        <v>2.5210084033613446E-2</v>
      </c>
      <c r="G23" s="28">
        <v>5</v>
      </c>
      <c r="H23" s="28">
        <f t="shared" si="7"/>
        <v>17</v>
      </c>
      <c r="I23" s="28">
        <v>142</v>
      </c>
      <c r="J23" s="11">
        <f t="shared" si="1"/>
        <v>0.22977346278317151</v>
      </c>
      <c r="K23" s="27">
        <v>476</v>
      </c>
      <c r="L23" s="28">
        <f t="shared" si="8"/>
        <v>618</v>
      </c>
      <c r="M23" s="68">
        <f t="shared" si="3"/>
        <v>0.22880414661236578</v>
      </c>
    </row>
    <row r="24" spans="1:15" s="2" customFormat="1" ht="18.75" customHeight="1" x14ac:dyDescent="0.25">
      <c r="A24" s="9">
        <v>2</v>
      </c>
      <c r="B24" s="9">
        <v>6</v>
      </c>
      <c r="C24" s="67" t="s">
        <v>35</v>
      </c>
      <c r="D24" s="27">
        <v>2378</v>
      </c>
      <c r="E24" s="27">
        <v>31</v>
      </c>
      <c r="F24" s="10">
        <f t="shared" si="6"/>
        <v>0.19018404907975461</v>
      </c>
      <c r="G24" s="28">
        <v>0</v>
      </c>
      <c r="H24" s="28">
        <f t="shared" si="7"/>
        <v>31</v>
      </c>
      <c r="I24" s="28">
        <v>9</v>
      </c>
      <c r="J24" s="11">
        <f t="shared" si="1"/>
        <v>5.232558139534884E-2</v>
      </c>
      <c r="K24" s="27">
        <v>163</v>
      </c>
      <c r="L24" s="28">
        <f t="shared" si="8"/>
        <v>172</v>
      </c>
      <c r="M24" s="68">
        <f t="shared" si="3"/>
        <v>7.1398920713989206E-2</v>
      </c>
    </row>
    <row r="25" spans="1:15" s="2" customFormat="1" ht="18.75" customHeight="1" x14ac:dyDescent="0.25">
      <c r="A25" s="9">
        <v>2</v>
      </c>
      <c r="B25" s="9">
        <v>7</v>
      </c>
      <c r="C25" s="67" t="s">
        <v>36</v>
      </c>
      <c r="D25" s="27">
        <v>987</v>
      </c>
      <c r="E25" s="27">
        <v>14</v>
      </c>
      <c r="F25" s="10">
        <f t="shared" si="6"/>
        <v>0.20588235294117646</v>
      </c>
      <c r="G25" s="28">
        <v>0</v>
      </c>
      <c r="H25" s="28">
        <f t="shared" si="7"/>
        <v>14</v>
      </c>
      <c r="I25" s="28">
        <v>9</v>
      </c>
      <c r="J25" s="11">
        <f t="shared" si="1"/>
        <v>0.11688311688311688</v>
      </c>
      <c r="K25" s="27">
        <v>68</v>
      </c>
      <c r="L25" s="28">
        <f t="shared" si="8"/>
        <v>77</v>
      </c>
      <c r="M25" s="68">
        <f t="shared" si="3"/>
        <v>7.6923076923076927E-2</v>
      </c>
    </row>
    <row r="26" spans="1:15" s="16" customFormat="1" ht="18.75" customHeight="1" thickBot="1" x14ac:dyDescent="0.35">
      <c r="A26" s="14"/>
      <c r="B26" s="14"/>
      <c r="C26" s="39" t="s">
        <v>37</v>
      </c>
      <c r="D26" s="40">
        <f>SUM(D19:D25)</f>
        <v>11439</v>
      </c>
      <c r="E26" s="40">
        <f>SUM(E19:E25)</f>
        <v>119</v>
      </c>
      <c r="F26" s="41">
        <f>E26/K26</f>
        <v>0.10927456382001836</v>
      </c>
      <c r="G26" s="42">
        <f>SUM(G19:G25)</f>
        <v>5</v>
      </c>
      <c r="H26" s="43">
        <f>SUM(E26,G26)</f>
        <v>124</v>
      </c>
      <c r="I26" s="43">
        <f>SUM(I19:I25)</f>
        <v>187</v>
      </c>
      <c r="J26" s="44">
        <f t="shared" si="1"/>
        <v>0.14655172413793102</v>
      </c>
      <c r="K26" s="40">
        <f>SUM(K19:K25)</f>
        <v>1089</v>
      </c>
      <c r="L26" s="40">
        <f t="shared" si="8"/>
        <v>1276</v>
      </c>
      <c r="M26" s="45">
        <f t="shared" si="3"/>
        <v>0.11035198477903659</v>
      </c>
    </row>
    <row r="27" spans="1:15" s="2" customFormat="1" ht="18.75" customHeight="1" x14ac:dyDescent="0.25">
      <c r="A27" s="9">
        <v>3</v>
      </c>
      <c r="B27" s="9">
        <v>1</v>
      </c>
      <c r="C27" s="69" t="s">
        <v>38</v>
      </c>
      <c r="D27" s="37">
        <v>2152</v>
      </c>
      <c r="E27" s="37">
        <v>8</v>
      </c>
      <c r="F27" s="60">
        <f>E27/K27</f>
        <v>2.1276595744680851E-2</v>
      </c>
      <c r="G27" s="61">
        <v>0</v>
      </c>
      <c r="H27" s="61">
        <f t="shared" si="7"/>
        <v>8</v>
      </c>
      <c r="I27" s="61">
        <v>27</v>
      </c>
      <c r="J27" s="62">
        <f t="shared" si="1"/>
        <v>6.699751861042183E-2</v>
      </c>
      <c r="K27" s="37">
        <v>376</v>
      </c>
      <c r="L27" s="61">
        <f t="shared" si="8"/>
        <v>403</v>
      </c>
      <c r="M27" s="70">
        <f t="shared" si="3"/>
        <v>0.18657407407407409</v>
      </c>
    </row>
    <row r="28" spans="1:15" s="2" customFormat="1" ht="18.75" customHeight="1" x14ac:dyDescent="0.25">
      <c r="A28" s="9">
        <v>3</v>
      </c>
      <c r="B28" s="9">
        <v>2</v>
      </c>
      <c r="C28" s="67" t="s">
        <v>39</v>
      </c>
      <c r="D28" s="27">
        <v>2095</v>
      </c>
      <c r="E28" s="27">
        <v>7</v>
      </c>
      <c r="F28" s="10">
        <f t="shared" ref="F28:F31" si="9">E28/K28</f>
        <v>1.8617021276595744E-2</v>
      </c>
      <c r="G28" s="28">
        <v>5</v>
      </c>
      <c r="H28" s="28">
        <f t="shared" si="7"/>
        <v>12</v>
      </c>
      <c r="I28" s="28">
        <v>101</v>
      </c>
      <c r="J28" s="11">
        <f t="shared" si="1"/>
        <v>0.21174004192872117</v>
      </c>
      <c r="K28" s="27">
        <v>376</v>
      </c>
      <c r="L28" s="28">
        <f t="shared" si="8"/>
        <v>477</v>
      </c>
      <c r="M28" s="68">
        <f t="shared" si="3"/>
        <v>0.22638822971048886</v>
      </c>
    </row>
    <row r="29" spans="1:15" s="2" customFormat="1" ht="18.75" customHeight="1" x14ac:dyDescent="0.25">
      <c r="A29" s="9">
        <v>3</v>
      </c>
      <c r="B29" s="9">
        <v>3</v>
      </c>
      <c r="C29" s="67" t="s">
        <v>40</v>
      </c>
      <c r="D29" s="27">
        <v>994</v>
      </c>
      <c r="E29" s="27">
        <v>8</v>
      </c>
      <c r="F29" s="10">
        <f t="shared" si="9"/>
        <v>4.49438202247191E-2</v>
      </c>
      <c r="G29" s="28">
        <v>0</v>
      </c>
      <c r="H29" s="28">
        <f t="shared" si="7"/>
        <v>8</v>
      </c>
      <c r="I29" s="28">
        <v>28</v>
      </c>
      <c r="J29" s="11">
        <f t="shared" si="1"/>
        <v>0.13592233009708737</v>
      </c>
      <c r="K29" s="27">
        <v>178</v>
      </c>
      <c r="L29" s="28">
        <f t="shared" si="8"/>
        <v>206</v>
      </c>
      <c r="M29" s="68">
        <f t="shared" si="3"/>
        <v>0.20558882235528941</v>
      </c>
    </row>
    <row r="30" spans="1:15" s="2" customFormat="1" ht="18.75" customHeight="1" x14ac:dyDescent="0.25">
      <c r="A30" s="9">
        <v>3</v>
      </c>
      <c r="B30" s="9">
        <v>4</v>
      </c>
      <c r="C30" s="67" t="s">
        <v>41</v>
      </c>
      <c r="D30" s="27">
        <v>1129</v>
      </c>
      <c r="E30" s="27">
        <v>3</v>
      </c>
      <c r="F30" s="10">
        <f t="shared" si="9"/>
        <v>1.7045454545454544E-2</v>
      </c>
      <c r="G30" s="28">
        <v>0</v>
      </c>
      <c r="H30" s="28">
        <f t="shared" si="7"/>
        <v>3</v>
      </c>
      <c r="I30" s="28">
        <v>36</v>
      </c>
      <c r="J30" s="11">
        <f t="shared" si="1"/>
        <v>0.16981132075471697</v>
      </c>
      <c r="K30" s="27">
        <v>176</v>
      </c>
      <c r="L30" s="28">
        <f t="shared" si="8"/>
        <v>212</v>
      </c>
      <c r="M30" s="68">
        <f t="shared" si="3"/>
        <v>0.1872791519434629</v>
      </c>
    </row>
    <row r="31" spans="1:15" s="2" customFormat="1" ht="18.75" customHeight="1" x14ac:dyDescent="0.25">
      <c r="A31" s="9">
        <v>3</v>
      </c>
      <c r="B31" s="9">
        <v>8</v>
      </c>
      <c r="C31" s="67" t="s">
        <v>42</v>
      </c>
      <c r="D31" s="27">
        <v>1380</v>
      </c>
      <c r="E31" s="27">
        <v>3</v>
      </c>
      <c r="F31" s="10">
        <f t="shared" si="9"/>
        <v>1.2E-2</v>
      </c>
      <c r="G31" s="28">
        <v>0</v>
      </c>
      <c r="H31" s="28">
        <f t="shared" si="7"/>
        <v>3</v>
      </c>
      <c r="I31" s="28">
        <v>42</v>
      </c>
      <c r="J31" s="11">
        <f t="shared" si="1"/>
        <v>0.14383561643835616</v>
      </c>
      <c r="K31" s="27">
        <v>250</v>
      </c>
      <c r="L31" s="28">
        <f t="shared" si="8"/>
        <v>292</v>
      </c>
      <c r="M31" s="68">
        <f t="shared" si="3"/>
        <v>0.21113521330441071</v>
      </c>
    </row>
    <row r="32" spans="1:15" s="2" customFormat="1" ht="18.75" customHeight="1" x14ac:dyDescent="0.25">
      <c r="A32" s="9">
        <v>3</v>
      </c>
      <c r="B32" s="9">
        <v>9</v>
      </c>
      <c r="C32" s="67" t="s">
        <v>43</v>
      </c>
      <c r="D32" s="27">
        <v>1593</v>
      </c>
      <c r="E32" s="27">
        <v>6</v>
      </c>
      <c r="F32" s="10">
        <f>E32/K32</f>
        <v>3.1746031746031744E-2</v>
      </c>
      <c r="G32" s="28">
        <v>0</v>
      </c>
      <c r="H32" s="28">
        <f t="shared" si="7"/>
        <v>6</v>
      </c>
      <c r="I32" s="28">
        <v>7</v>
      </c>
      <c r="J32" s="11">
        <f t="shared" si="1"/>
        <v>3.5714285714285712E-2</v>
      </c>
      <c r="K32" s="27">
        <v>189</v>
      </c>
      <c r="L32" s="28">
        <f t="shared" si="8"/>
        <v>196</v>
      </c>
      <c r="M32" s="68">
        <f t="shared" si="3"/>
        <v>0.12257661038148843</v>
      </c>
    </row>
    <row r="33" spans="1:13" s="16" customFormat="1" ht="18.75" customHeight="1" thickBot="1" x14ac:dyDescent="0.35">
      <c r="A33" s="14"/>
      <c r="B33" s="14"/>
      <c r="C33" s="39" t="s">
        <v>44</v>
      </c>
      <c r="D33" s="40">
        <f>SUM(D27:D32)</f>
        <v>9343</v>
      </c>
      <c r="E33" s="40">
        <f>SUM(E27:E32)</f>
        <v>35</v>
      </c>
      <c r="F33" s="41">
        <f t="shared" ref="F33:F35" si="10">E33/K33</f>
        <v>2.2653721682847898E-2</v>
      </c>
      <c r="G33" s="42">
        <f>SUM(G27:G32)</f>
        <v>5</v>
      </c>
      <c r="H33" s="43">
        <f>SUM(E33,G33)</f>
        <v>40</v>
      </c>
      <c r="I33" s="43">
        <f>SUM(I27:I32)</f>
        <v>241</v>
      </c>
      <c r="J33" s="44">
        <f t="shared" si="1"/>
        <v>0.13493840985442329</v>
      </c>
      <c r="K33" s="40">
        <f>SUM(K27:K32)</f>
        <v>1545</v>
      </c>
      <c r="L33" s="40">
        <f t="shared" si="8"/>
        <v>1786</v>
      </c>
      <c r="M33" s="45">
        <f t="shared" si="3"/>
        <v>0.19034423958222316</v>
      </c>
    </row>
    <row r="34" spans="1:13" s="2" customFormat="1" ht="18.75" customHeight="1" x14ac:dyDescent="0.25">
      <c r="A34" s="9">
        <v>6</v>
      </c>
      <c r="B34" s="9">
        <v>3</v>
      </c>
      <c r="C34" s="69" t="s">
        <v>45</v>
      </c>
      <c r="D34" s="37">
        <v>2872</v>
      </c>
      <c r="E34" s="37">
        <v>3</v>
      </c>
      <c r="F34" s="60">
        <f t="shared" si="10"/>
        <v>4.8387096774193547E-2</v>
      </c>
      <c r="G34" s="61">
        <v>0</v>
      </c>
      <c r="H34" s="61">
        <f t="shared" ref="H34" si="11">SUM(E34,G34)</f>
        <v>3</v>
      </c>
      <c r="I34" s="61">
        <v>13</v>
      </c>
      <c r="J34" s="62">
        <f t="shared" si="1"/>
        <v>0.17333333333333334</v>
      </c>
      <c r="K34" s="37">
        <v>62</v>
      </c>
      <c r="L34" s="61">
        <f t="shared" si="8"/>
        <v>75</v>
      </c>
      <c r="M34" s="70">
        <f t="shared" si="3"/>
        <v>2.6086956521739129E-2</v>
      </c>
    </row>
    <row r="35" spans="1:13" s="15" customFormat="1" ht="18.75" customHeight="1" thickBot="1" x14ac:dyDescent="0.35">
      <c r="A35" s="17"/>
      <c r="B35" s="17"/>
      <c r="C35" s="39" t="s">
        <v>46</v>
      </c>
      <c r="D35" s="40">
        <f>SUM(D34:D34)</f>
        <v>2872</v>
      </c>
      <c r="E35" s="40">
        <f>SUM(E34:E34)</f>
        <v>3</v>
      </c>
      <c r="F35" s="41">
        <f t="shared" si="10"/>
        <v>4.8387096774193547E-2</v>
      </c>
      <c r="G35" s="42">
        <f>SUM(G34:G34)</f>
        <v>0</v>
      </c>
      <c r="H35" s="43">
        <f>SUM(E35,G35)</f>
        <v>3</v>
      </c>
      <c r="I35" s="43">
        <f>SUM(I34:I34)</f>
        <v>13</v>
      </c>
      <c r="J35" s="44">
        <f t="shared" si="1"/>
        <v>0.17333333333333334</v>
      </c>
      <c r="K35" s="40">
        <f>SUM(K34:K34)</f>
        <v>62</v>
      </c>
      <c r="L35" s="40">
        <f t="shared" si="8"/>
        <v>75</v>
      </c>
      <c r="M35" s="45">
        <f t="shared" si="3"/>
        <v>2.6086956521739129E-2</v>
      </c>
    </row>
    <row r="36" spans="1:13" s="2" customFormat="1" ht="15.75" x14ac:dyDescent="0.25">
      <c r="A36" s="18"/>
      <c r="B36" s="18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</row>
    <row r="37" spans="1:13" s="2" customFormat="1" ht="16.5" thickBot="1" x14ac:dyDescent="0.3">
      <c r="A37" s="18"/>
      <c r="B37" s="18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</row>
    <row r="38" spans="1:13" s="2" customFormat="1" ht="18.75" customHeight="1" x14ac:dyDescent="0.25">
      <c r="A38" s="18"/>
      <c r="B38" s="18"/>
      <c r="C38" s="36" t="s">
        <v>29</v>
      </c>
      <c r="D38" s="37">
        <f>D18</f>
        <v>21409</v>
      </c>
      <c r="E38" s="37">
        <f t="shared" ref="E38:M38" si="12">E18</f>
        <v>58</v>
      </c>
      <c r="F38" s="63">
        <f t="shared" si="12"/>
        <v>1.1798209926769731E-2</v>
      </c>
      <c r="G38" s="37">
        <f t="shared" si="12"/>
        <v>4</v>
      </c>
      <c r="H38" s="37">
        <f t="shared" si="12"/>
        <v>62</v>
      </c>
      <c r="I38" s="37">
        <f t="shared" si="12"/>
        <v>509</v>
      </c>
      <c r="J38" s="63">
        <f t="shared" si="12"/>
        <v>9.3824884792626725E-2</v>
      </c>
      <c r="K38" s="37">
        <f t="shared" si="12"/>
        <v>4916</v>
      </c>
      <c r="L38" s="37">
        <f t="shared" si="12"/>
        <v>5425</v>
      </c>
      <c r="M38" s="65">
        <f t="shared" si="12"/>
        <v>0.25266638721997114</v>
      </c>
    </row>
    <row r="39" spans="1:13" s="2" customFormat="1" ht="18.75" customHeight="1" x14ac:dyDescent="0.25">
      <c r="A39" s="18"/>
      <c r="B39" s="18"/>
      <c r="C39" s="38" t="s">
        <v>37</v>
      </c>
      <c r="D39" s="27">
        <f>D26</f>
        <v>11439</v>
      </c>
      <c r="E39" s="27">
        <f t="shared" ref="E39:M39" si="13">E26</f>
        <v>119</v>
      </c>
      <c r="F39" s="64">
        <f t="shared" si="13"/>
        <v>0.10927456382001836</v>
      </c>
      <c r="G39" s="27">
        <f t="shared" si="13"/>
        <v>5</v>
      </c>
      <c r="H39" s="27">
        <f t="shared" si="13"/>
        <v>124</v>
      </c>
      <c r="I39" s="27">
        <f t="shared" si="13"/>
        <v>187</v>
      </c>
      <c r="J39" s="64">
        <f t="shared" si="13"/>
        <v>0.14655172413793102</v>
      </c>
      <c r="K39" s="27">
        <f t="shared" si="13"/>
        <v>1089</v>
      </c>
      <c r="L39" s="27">
        <f t="shared" si="13"/>
        <v>1276</v>
      </c>
      <c r="M39" s="66">
        <f t="shared" si="13"/>
        <v>0.11035198477903659</v>
      </c>
    </row>
    <row r="40" spans="1:13" s="2" customFormat="1" ht="18.75" customHeight="1" x14ac:dyDescent="0.25">
      <c r="A40" s="18"/>
      <c r="B40" s="18"/>
      <c r="C40" s="38" t="s">
        <v>44</v>
      </c>
      <c r="D40" s="27">
        <f>D33</f>
        <v>9343</v>
      </c>
      <c r="E40" s="27">
        <f t="shared" ref="E40:M40" si="14">E33</f>
        <v>35</v>
      </c>
      <c r="F40" s="64">
        <f t="shared" si="14"/>
        <v>2.2653721682847898E-2</v>
      </c>
      <c r="G40" s="27">
        <f t="shared" si="14"/>
        <v>5</v>
      </c>
      <c r="H40" s="27">
        <f t="shared" si="14"/>
        <v>40</v>
      </c>
      <c r="I40" s="27">
        <f t="shared" si="14"/>
        <v>241</v>
      </c>
      <c r="J40" s="64">
        <f t="shared" si="14"/>
        <v>0.13493840985442329</v>
      </c>
      <c r="K40" s="27">
        <f t="shared" si="14"/>
        <v>1545</v>
      </c>
      <c r="L40" s="27">
        <f t="shared" si="14"/>
        <v>1786</v>
      </c>
      <c r="M40" s="66">
        <f t="shared" si="14"/>
        <v>0.19034423958222316</v>
      </c>
    </row>
    <row r="41" spans="1:13" s="2" customFormat="1" ht="18.75" customHeight="1" x14ac:dyDescent="0.25">
      <c r="A41" s="18"/>
      <c r="B41" s="18"/>
      <c r="C41" s="38" t="s">
        <v>46</v>
      </c>
      <c r="D41" s="27">
        <f>D35</f>
        <v>2872</v>
      </c>
      <c r="E41" s="27">
        <f t="shared" ref="E41:M41" si="15">E35</f>
        <v>3</v>
      </c>
      <c r="F41" s="64">
        <f t="shared" si="15"/>
        <v>4.8387096774193547E-2</v>
      </c>
      <c r="G41" s="27">
        <f t="shared" si="15"/>
        <v>0</v>
      </c>
      <c r="H41" s="27">
        <f t="shared" si="15"/>
        <v>3</v>
      </c>
      <c r="I41" s="27">
        <f t="shared" si="15"/>
        <v>13</v>
      </c>
      <c r="J41" s="64">
        <f t="shared" si="15"/>
        <v>0.17333333333333334</v>
      </c>
      <c r="K41" s="27">
        <f t="shared" si="15"/>
        <v>62</v>
      </c>
      <c r="L41" s="27">
        <f t="shared" si="15"/>
        <v>75</v>
      </c>
      <c r="M41" s="66">
        <f t="shared" si="15"/>
        <v>2.6086956521739129E-2</v>
      </c>
    </row>
    <row r="42" spans="1:13" s="2" customFormat="1" ht="38.25" thickBot="1" x14ac:dyDescent="0.3">
      <c r="A42" s="18"/>
      <c r="B42" s="18"/>
      <c r="C42" s="39" t="s">
        <v>60</v>
      </c>
      <c r="D42" s="40">
        <f>D6</f>
        <v>45063</v>
      </c>
      <c r="E42" s="40">
        <f t="shared" ref="E42:M42" si="16">E6</f>
        <v>215</v>
      </c>
      <c r="F42" s="88">
        <f t="shared" si="16"/>
        <v>2.8244876510772465E-2</v>
      </c>
      <c r="G42" s="40">
        <f t="shared" si="16"/>
        <v>14</v>
      </c>
      <c r="H42" s="40">
        <f t="shared" si="16"/>
        <v>229</v>
      </c>
      <c r="I42" s="40">
        <f t="shared" si="16"/>
        <v>950</v>
      </c>
      <c r="J42" s="88">
        <f t="shared" si="16"/>
        <v>0.11095538425601495</v>
      </c>
      <c r="K42" s="40">
        <f t="shared" si="16"/>
        <v>7612</v>
      </c>
      <c r="L42" s="40">
        <f t="shared" si="16"/>
        <v>8562</v>
      </c>
      <c r="M42" s="87">
        <f t="shared" si="16"/>
        <v>0.18904000706526539</v>
      </c>
    </row>
    <row r="43" spans="1:13" s="2" customFormat="1" ht="15.75" x14ac:dyDescent="0.25">
      <c r="A43" s="18"/>
      <c r="B43" s="18"/>
      <c r="C43" s="19"/>
      <c r="D43" s="22"/>
      <c r="E43" s="21"/>
      <c r="F43" s="19"/>
      <c r="G43" s="21"/>
      <c r="H43" s="13"/>
      <c r="I43" s="13"/>
      <c r="K43" s="23"/>
      <c r="L43" s="13"/>
    </row>
    <row r="44" spans="1:13" s="2" customFormat="1" ht="16.5" thickBot="1" x14ac:dyDescent="0.3">
      <c r="A44" s="18"/>
      <c r="B44" s="18"/>
      <c r="C44" s="19"/>
      <c r="D44" s="22"/>
      <c r="E44" s="21"/>
      <c r="F44" s="19"/>
      <c r="G44" s="21"/>
      <c r="H44" s="13"/>
      <c r="I44" s="13"/>
      <c r="K44" s="23"/>
      <c r="L44" s="13"/>
    </row>
    <row r="45" spans="1:13" s="2" customFormat="1" ht="18.75" customHeight="1" x14ac:dyDescent="0.25">
      <c r="A45" s="18"/>
      <c r="B45" s="18"/>
      <c r="C45" s="71" t="s">
        <v>47</v>
      </c>
      <c r="D45" s="72"/>
      <c r="E45" s="30" t="s">
        <v>48</v>
      </c>
      <c r="F45" s="31" t="s">
        <v>49</v>
      </c>
      <c r="G45" s="29"/>
      <c r="H45" s="13"/>
      <c r="I45" s="13"/>
      <c r="K45" s="23"/>
      <c r="L45" s="13"/>
    </row>
    <row r="46" spans="1:13" s="2" customFormat="1" ht="18.75" customHeight="1" x14ac:dyDescent="0.25">
      <c r="A46" s="18"/>
      <c r="B46" s="18"/>
      <c r="C46" s="32" t="s">
        <v>50</v>
      </c>
      <c r="D46" s="33" t="s">
        <v>51</v>
      </c>
      <c r="E46" s="34">
        <v>373</v>
      </c>
      <c r="F46" s="35">
        <f>E46/E$53</f>
        <v>0.39263157894736844</v>
      </c>
      <c r="G46" s="24"/>
      <c r="H46" s="13"/>
      <c r="I46" s="13"/>
      <c r="K46" s="23"/>
      <c r="L46" s="13"/>
    </row>
    <row r="47" spans="1:13" s="2" customFormat="1" ht="18.75" customHeight="1" x14ac:dyDescent="0.25">
      <c r="A47" s="18"/>
      <c r="B47" s="18"/>
      <c r="C47" s="32" t="s">
        <v>52</v>
      </c>
      <c r="D47" s="33" t="s">
        <v>51</v>
      </c>
      <c r="E47" s="34">
        <v>401</v>
      </c>
      <c r="F47" s="35">
        <f t="shared" ref="F47:F51" si="17">E47/E$53</f>
        <v>0.42210526315789476</v>
      </c>
      <c r="G47" s="24"/>
      <c r="H47" s="13"/>
      <c r="I47" s="13"/>
      <c r="K47" s="23"/>
      <c r="L47" s="13"/>
    </row>
    <row r="48" spans="1:13" s="2" customFormat="1" ht="18.75" customHeight="1" x14ac:dyDescent="0.25">
      <c r="A48" s="18"/>
      <c r="B48" s="18"/>
      <c r="C48" s="32" t="s">
        <v>53</v>
      </c>
      <c r="D48" s="33" t="s">
        <v>51</v>
      </c>
      <c r="E48" s="34">
        <v>132</v>
      </c>
      <c r="F48" s="35">
        <f t="shared" si="17"/>
        <v>0.13894736842105262</v>
      </c>
      <c r="G48" s="24"/>
      <c r="H48" s="13"/>
      <c r="I48" s="13"/>
      <c r="K48" s="23"/>
      <c r="L48" s="13"/>
    </row>
    <row r="49" spans="1:12" s="2" customFormat="1" ht="18.75" customHeight="1" x14ac:dyDescent="0.25">
      <c r="A49" s="18"/>
      <c r="B49" s="18"/>
      <c r="C49" s="73" t="s">
        <v>54</v>
      </c>
      <c r="D49" s="74"/>
      <c r="E49" s="34">
        <v>43</v>
      </c>
      <c r="F49" s="35">
        <f t="shared" si="17"/>
        <v>4.5263157894736845E-2</v>
      </c>
      <c r="G49" s="24"/>
      <c r="H49" s="13"/>
      <c r="I49" s="13"/>
      <c r="K49" s="23"/>
      <c r="L49" s="13"/>
    </row>
    <row r="50" spans="1:12" s="2" customFormat="1" ht="18.75" customHeight="1" x14ac:dyDescent="0.25">
      <c r="A50" s="18"/>
      <c r="B50" s="18"/>
      <c r="C50" s="32" t="s">
        <v>55</v>
      </c>
      <c r="D50" s="33" t="s">
        <v>51</v>
      </c>
      <c r="E50" s="34">
        <v>0</v>
      </c>
      <c r="F50" s="35">
        <f t="shared" si="17"/>
        <v>0</v>
      </c>
      <c r="G50" s="24"/>
      <c r="H50" s="13"/>
      <c r="I50" s="13"/>
      <c r="K50" s="23"/>
      <c r="L50" s="13"/>
    </row>
    <row r="51" spans="1:12" s="2" customFormat="1" ht="18.75" customHeight="1" x14ac:dyDescent="0.25">
      <c r="A51" s="18"/>
      <c r="B51" s="18"/>
      <c r="C51" s="73" t="s">
        <v>56</v>
      </c>
      <c r="D51" s="74"/>
      <c r="E51" s="34">
        <v>1</v>
      </c>
      <c r="F51" s="35">
        <f t="shared" si="17"/>
        <v>1.0526315789473684E-3</v>
      </c>
      <c r="G51" s="24" t="s">
        <v>57</v>
      </c>
      <c r="H51" s="13"/>
      <c r="I51" s="13"/>
      <c r="K51" s="23"/>
      <c r="L51" s="13"/>
    </row>
    <row r="52" spans="1:12" s="2" customFormat="1" ht="18.75" customHeight="1" thickBot="1" x14ac:dyDescent="0.3">
      <c r="A52" s="18"/>
      <c r="B52" s="18"/>
      <c r="C52" s="73" t="s">
        <v>58</v>
      </c>
      <c r="D52" s="74"/>
      <c r="E52" s="34">
        <v>0</v>
      </c>
      <c r="F52" s="35">
        <f>E52/E$53</f>
        <v>0</v>
      </c>
      <c r="G52" s="24"/>
      <c r="H52" s="13"/>
      <c r="I52" s="13"/>
      <c r="K52" s="23"/>
      <c r="L52" s="13"/>
    </row>
    <row r="53" spans="1:12" s="2" customFormat="1" ht="18.75" customHeight="1" thickBot="1" x14ac:dyDescent="0.3">
      <c r="A53" s="18"/>
      <c r="B53" s="18"/>
      <c r="C53" s="75" t="s">
        <v>59</v>
      </c>
      <c r="D53" s="76"/>
      <c r="E53" s="25">
        <f>SUM(E46:E52)</f>
        <v>950</v>
      </c>
      <c r="F53" s="26"/>
      <c r="G53" s="24"/>
      <c r="H53" s="13"/>
      <c r="I53" s="13"/>
      <c r="K53" s="23"/>
      <c r="L53" s="13"/>
    </row>
    <row r="54" spans="1:12" s="2" customFormat="1" ht="15.75" x14ac:dyDescent="0.25">
      <c r="A54" s="18"/>
      <c r="B54" s="18"/>
      <c r="C54" s="19"/>
      <c r="D54" s="22"/>
      <c r="E54" s="21"/>
      <c r="F54" s="19"/>
      <c r="G54" s="21"/>
      <c r="H54" s="13"/>
      <c r="I54" s="13"/>
      <c r="K54" s="23"/>
      <c r="L54" s="13"/>
    </row>
  </sheetData>
  <mergeCells count="10">
    <mergeCell ref="C1:M1"/>
    <mergeCell ref="C2:M2"/>
    <mergeCell ref="C3:M3"/>
    <mergeCell ref="E4:H4"/>
    <mergeCell ref="I4:L4"/>
    <mergeCell ref="C45:D45"/>
    <mergeCell ref="C49:D49"/>
    <mergeCell ref="C51:D51"/>
    <mergeCell ref="C52:D52"/>
    <mergeCell ref="C53:D53"/>
  </mergeCells>
  <pageMargins left="0.7" right="0.7" top="0.75" bottom="0.75" header="0.3" footer="0.3"/>
  <pageSetup scale="67" fitToHeight="0" orientation="landscape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7" ma:contentTypeDescription="Create a new document." ma:contentTypeScope="" ma:versionID="a0bd39e28861441306ebcfab50523197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b7c881a61730296b56349342131acf94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f9f18cd5-0d1f-447c-8290-f6fdb6439a3d" xsi:nil="true"/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5F3B5-0151-4397-8987-74C951E0E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8D490-8CD1-473D-B29D-AD570E11DF63}">
  <ds:schemaRefs>
    <ds:schemaRef ds:uri="http://schemas.microsoft.com/office/2006/metadata/properties"/>
    <ds:schemaRef ds:uri="http://schemas.microsoft.com/office/infopath/2007/PartnerControls"/>
    <ds:schemaRef ds:uri="f9f18cd5-0d1f-447c-8290-f6fdb6439a3d"/>
    <ds:schemaRef ds:uri="3f71c162-002a-4b7f-9de1-2c50dd64952b"/>
  </ds:schemaRefs>
</ds:datastoreItem>
</file>

<file path=customXml/itemProps3.xml><?xml version="1.0" encoding="utf-8"?>
<ds:datastoreItem xmlns:ds="http://schemas.openxmlformats.org/officeDocument/2006/customXml" ds:itemID="{2083B914-4907-4FAB-99E4-BA1FEC1064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 - 2025 SD60 Gen</vt:lpstr>
      <vt:lpstr>'Stats - 2025 SD60 Gen'!Print_Titles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Minneapolis</dc:creator>
  <cp:lastModifiedBy>Grossman, Aaron</cp:lastModifiedBy>
  <cp:lastPrinted>2025-01-29T20:32:29Z</cp:lastPrinted>
  <dcterms:created xsi:type="dcterms:W3CDTF">2025-01-29T20:01:26Z</dcterms:created>
  <dcterms:modified xsi:type="dcterms:W3CDTF">2025-01-30T15:13:25Z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