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5/01-14-2025 SD60 Special Primary/"/>
    </mc:Choice>
  </mc:AlternateContent>
  <xr:revisionPtr revIDLastSave="514" documentId="11_926765AD13F2759605C8F7D6145DFFA04A2035C9" xr6:coauthVersionLast="47" xr6:coauthVersionMax="47" xr10:uidLastSave="{56CD94DE-9F6E-453A-ADE9-4550ACAA460B}"/>
  <bookViews>
    <workbookView xWindow="28680" yWindow="-120" windowWidth="29040" windowHeight="15840" xr2:uid="{00000000-000D-0000-FFFF-FFFF00000000}"/>
  </bookViews>
  <sheets>
    <sheet name="Stats - 2025 SD60 Prim" sheetId="1" r:id="rId1"/>
  </sheets>
  <definedNames>
    <definedName name="_xlnm.Print_Area" localSheetId="0">'Stats - 2025 SD60 Prim'!$A:$M</definedName>
    <definedName name="_xlnm.Print_Titles" localSheetId="0">'Stats - 2025 SD60 Prim'!$1:$6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F32" i="1"/>
  <c r="D26" i="1"/>
  <c r="D39" i="1" s="1"/>
  <c r="F10" i="1"/>
  <c r="H10" i="1"/>
  <c r="L10" i="1"/>
  <c r="J10" i="1" s="1"/>
  <c r="F11" i="1"/>
  <c r="H11" i="1"/>
  <c r="L11" i="1"/>
  <c r="J11" i="1" s="1"/>
  <c r="F13" i="1"/>
  <c r="H13" i="1"/>
  <c r="L13" i="1"/>
  <c r="J13" i="1" s="1"/>
  <c r="F14" i="1"/>
  <c r="H14" i="1"/>
  <c r="L14" i="1"/>
  <c r="J14" i="1" s="1"/>
  <c r="F15" i="1"/>
  <c r="H15" i="1"/>
  <c r="L15" i="1"/>
  <c r="J15" i="1" s="1"/>
  <c r="F16" i="1"/>
  <c r="H16" i="1"/>
  <c r="L16" i="1"/>
  <c r="J16" i="1" s="1"/>
  <c r="F17" i="1"/>
  <c r="H17" i="1"/>
  <c r="L17" i="1"/>
  <c r="J17" i="1" s="1"/>
  <c r="E53" i="1"/>
  <c r="F52" i="1" s="1"/>
  <c r="K35" i="1"/>
  <c r="K41" i="1" s="1"/>
  <c r="I35" i="1"/>
  <c r="G35" i="1"/>
  <c r="G41" i="1" s="1"/>
  <c r="E35" i="1"/>
  <c r="D35" i="1"/>
  <c r="D41" i="1" s="1"/>
  <c r="L34" i="1"/>
  <c r="J34" i="1" s="1"/>
  <c r="H34" i="1"/>
  <c r="F34" i="1"/>
  <c r="K33" i="1"/>
  <c r="K40" i="1" s="1"/>
  <c r="I33" i="1"/>
  <c r="G33" i="1"/>
  <c r="G40" i="1" s="1"/>
  <c r="E33" i="1"/>
  <c r="D33" i="1"/>
  <c r="D40" i="1" s="1"/>
  <c r="L32" i="1"/>
  <c r="J32" i="1" s="1"/>
  <c r="H32" i="1"/>
  <c r="L31" i="1"/>
  <c r="J31" i="1" s="1"/>
  <c r="H31" i="1"/>
  <c r="F31" i="1"/>
  <c r="L30" i="1"/>
  <c r="J30" i="1" s="1"/>
  <c r="H30" i="1"/>
  <c r="F30" i="1"/>
  <c r="L29" i="1"/>
  <c r="J29" i="1" s="1"/>
  <c r="H29" i="1"/>
  <c r="F29" i="1"/>
  <c r="L28" i="1"/>
  <c r="J28" i="1" s="1"/>
  <c r="H28" i="1"/>
  <c r="F28" i="1"/>
  <c r="L27" i="1"/>
  <c r="J27" i="1" s="1"/>
  <c r="H27" i="1"/>
  <c r="F27" i="1"/>
  <c r="K26" i="1"/>
  <c r="K39" i="1" s="1"/>
  <c r="I26" i="1"/>
  <c r="G26" i="1"/>
  <c r="G39" i="1" s="1"/>
  <c r="E26" i="1"/>
  <c r="L25" i="1"/>
  <c r="J25" i="1" s="1"/>
  <c r="H25" i="1"/>
  <c r="F25" i="1"/>
  <c r="L24" i="1"/>
  <c r="J24" i="1" s="1"/>
  <c r="H24" i="1"/>
  <c r="F24" i="1"/>
  <c r="L23" i="1"/>
  <c r="J23" i="1" s="1"/>
  <c r="H23" i="1"/>
  <c r="F23" i="1"/>
  <c r="L22" i="1"/>
  <c r="J22" i="1" s="1"/>
  <c r="H22" i="1"/>
  <c r="F22" i="1"/>
  <c r="L21" i="1"/>
  <c r="J21" i="1" s="1"/>
  <c r="H21" i="1"/>
  <c r="F21" i="1"/>
  <c r="L20" i="1"/>
  <c r="J20" i="1" s="1"/>
  <c r="H20" i="1"/>
  <c r="F20" i="1"/>
  <c r="L19" i="1"/>
  <c r="J19" i="1" s="1"/>
  <c r="H19" i="1"/>
  <c r="F19" i="1"/>
  <c r="K18" i="1"/>
  <c r="I18" i="1"/>
  <c r="G18" i="1"/>
  <c r="E18" i="1"/>
  <c r="D18" i="1"/>
  <c r="L12" i="1"/>
  <c r="J12" i="1" s="1"/>
  <c r="H12" i="1"/>
  <c r="F12" i="1"/>
  <c r="L9" i="1"/>
  <c r="J9" i="1" s="1"/>
  <c r="H9" i="1"/>
  <c r="F9" i="1"/>
  <c r="L8" i="1"/>
  <c r="J8" i="1" s="1"/>
  <c r="H8" i="1"/>
  <c r="F8" i="1"/>
  <c r="L7" i="1"/>
  <c r="J7" i="1" s="1"/>
  <c r="H7" i="1"/>
  <c r="F7" i="1"/>
  <c r="F46" i="1" l="1"/>
  <c r="F47" i="1"/>
  <c r="F48" i="1"/>
  <c r="F49" i="1"/>
  <c r="F50" i="1"/>
  <c r="F51" i="1"/>
  <c r="M14" i="1"/>
  <c r="M13" i="1"/>
  <c r="M11" i="1"/>
  <c r="M10" i="1"/>
  <c r="M16" i="1"/>
  <c r="I6" i="1"/>
  <c r="I42" i="1" s="1"/>
  <c r="M15" i="1"/>
  <c r="M17" i="1"/>
  <c r="E6" i="1"/>
  <c r="G38" i="1"/>
  <c r="G6" i="1"/>
  <c r="G42" i="1" s="1"/>
  <c r="K38" i="1"/>
  <c r="K6" i="1"/>
  <c r="K42" i="1" s="1"/>
  <c r="D38" i="1"/>
  <c r="D6" i="1"/>
  <c r="D42" i="1" s="1"/>
  <c r="M7" i="1"/>
  <c r="M8" i="1"/>
  <c r="M9" i="1"/>
  <c r="M12" i="1"/>
  <c r="E38" i="1"/>
  <c r="H18" i="1"/>
  <c r="H38" i="1" s="1"/>
  <c r="F18" i="1"/>
  <c r="F38" i="1" s="1"/>
  <c r="I38" i="1"/>
  <c r="L18" i="1"/>
  <c r="J18" i="1" s="1"/>
  <c r="J38" i="1" s="1"/>
  <c r="M19" i="1"/>
  <c r="M20" i="1"/>
  <c r="M21" i="1"/>
  <c r="M22" i="1"/>
  <c r="M23" i="1"/>
  <c r="M24" i="1"/>
  <c r="M25" i="1"/>
  <c r="E39" i="1"/>
  <c r="H26" i="1"/>
  <c r="H39" i="1" s="1"/>
  <c r="F26" i="1"/>
  <c r="F39" i="1" s="1"/>
  <c r="I39" i="1"/>
  <c r="L26" i="1"/>
  <c r="J26" i="1" s="1"/>
  <c r="J39" i="1" s="1"/>
  <c r="M27" i="1"/>
  <c r="M28" i="1"/>
  <c r="M29" i="1"/>
  <c r="M30" i="1"/>
  <c r="M31" i="1"/>
  <c r="M32" i="1"/>
  <c r="E40" i="1"/>
  <c r="H33" i="1"/>
  <c r="H40" i="1" s="1"/>
  <c r="F33" i="1"/>
  <c r="F40" i="1" s="1"/>
  <c r="I40" i="1"/>
  <c r="L33" i="1"/>
  <c r="J33" i="1" s="1"/>
  <c r="J40" i="1" s="1"/>
  <c r="M34" i="1"/>
  <c r="E41" i="1"/>
  <c r="H35" i="1"/>
  <c r="H41" i="1" s="1"/>
  <c r="F35" i="1"/>
  <c r="F41" i="1" s="1"/>
  <c r="I41" i="1"/>
  <c r="L35" i="1"/>
  <c r="J35" i="1" s="1"/>
  <c r="J41" i="1" s="1"/>
  <c r="F6" i="1" l="1"/>
  <c r="F42" i="1" s="1"/>
  <c r="H6" i="1"/>
  <c r="H42" i="1" s="1"/>
  <c r="E42" i="1"/>
  <c r="L6" i="1"/>
  <c r="L41" i="1"/>
  <c r="M35" i="1"/>
  <c r="M41" i="1" s="1"/>
  <c r="L40" i="1"/>
  <c r="M33" i="1"/>
  <c r="M40" i="1" s="1"/>
  <c r="L39" i="1"/>
  <c r="M26" i="1"/>
  <c r="M39" i="1" s="1"/>
  <c r="L38" i="1"/>
  <c r="M18" i="1"/>
  <c r="M38" i="1" s="1"/>
  <c r="L42" i="1" l="1"/>
  <c r="J6" i="1"/>
  <c r="C3" i="1"/>
  <c r="M6" i="1"/>
  <c r="M42" i="1" s="1"/>
</calcChain>
</file>

<file path=xl/sharedStrings.xml><?xml version="1.0" encoding="utf-8"?>
<sst xmlns="http://schemas.openxmlformats.org/spreadsheetml/2006/main" count="69" uniqueCount="61">
  <si>
    <t>City of Minneapolis</t>
  </si>
  <si>
    <t>SD60 Special Primary Election Statistics, January 14, 2025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</si>
  <si>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</si>
  <si>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</si>
  <si>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</si>
  <si>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</si>
  <si>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</si>
  <si>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</si>
  <si>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</si>
  <si>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</si>
  <si>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</si>
  <si>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</si>
  <si>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</si>
  <si>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</si>
  <si>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</si>
  <si>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</si>
  <si>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Ward Sort Column</t>
  </si>
  <si>
    <t>Precinct Sort Column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</si>
  <si>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</si>
  <si>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</si>
  <si>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</si>
  <si>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</si>
  <si>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</si>
  <si>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</si>
  <si>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</si>
  <si>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</si>
  <si>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</si>
  <si>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</si>
  <si>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</si>
  <si>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</si>
  <si>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</si>
  <si>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</si>
  <si>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</si>
  <si>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</si>
  <si>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</si>
  <si>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</si>
  <si>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</si>
  <si>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Ward 2</t>
  </si>
  <si>
    <t>W3-P1</t>
  </si>
  <si>
    <t>W3-P2</t>
  </si>
  <si>
    <t>W3-P3</t>
  </si>
  <si>
    <t>W3-P4</t>
  </si>
  <si>
    <t>W3-P8</t>
  </si>
  <si>
    <t>W3-P9</t>
  </si>
  <si>
    <t>Ward 3</t>
  </si>
  <si>
    <t>W6-P3</t>
  </si>
  <si>
    <t>Ward 6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</si>
  <si>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</si>
  <si>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</si>
  <si>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</si>
  <si>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</si>
  <si>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</si>
  <si>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</si>
  <si>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</si>
  <si>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</si>
  <si>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</si>
  <si>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</si>
  <si>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</si>
  <si>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</si>
  <si>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</si>
  <si>
    <t>Districtwide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</si>
</sst>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 #,##0"/>
    <numFmt numFmtId="165" formatCode="#,##0.0%;\-#,##0.0%"/>
    <numFmt numFmtId="166" formatCode="0.0%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Protection="1">
      <protection locked="0"/>
    </xf>
    <xf numFmtId="0" fontId="2" fillId="0" borderId="0" xfId="0" applyFont="1"/>
    <xf numFmtId="1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1" fontId="0" fillId="0" borderId="0" xfId="0" applyNumberFormat="1" applyProtection="1">
      <protection locked="0"/>
    </xf>
    <xf numFmtId="1" fontId="10" fillId="2" borderId="0" xfId="0" applyNumberFormat="1" applyFont="1" applyFill="1" applyProtection="1">
      <protection locked="0"/>
    </xf>
    <xf numFmtId="1" fontId="7" fillId="0" borderId="0" xfId="0" applyNumberFormat="1" applyFont="1" applyProtection="1">
      <protection locked="0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" fontId="5" fillId="0" borderId="0" xfId="0" applyNumberFormat="1" applyFont="1" applyProtection="1">
      <protection locked="0"/>
    </xf>
    <xf numFmtId="1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9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7" fontId="11" fillId="7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 wrapText="1"/>
    </xf>
    <xf numFmtId="3" fontId="12" fillId="0" borderId="2" xfId="0" applyNumberFormat="1" applyFont="1" applyFill="1" applyBorder="1" applyAlignment="1">
      <alignment horizontal="center"/>
    </xf>
    <xf numFmtId="167" fontId="14" fillId="0" borderId="0" xfId="0" applyNumberFormat="1" applyFont="1"/>
    <xf numFmtId="164" fontId="9" fillId="0" borderId="2" xfId="0" applyNumberFormat="1" applyFont="1" applyFill="1" applyBorder="1" applyAlignment="1">
      <alignment horizontal="center" vertical="top"/>
    </xf>
    <xf numFmtId="165" fontId="9" fillId="0" borderId="2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top"/>
    </xf>
    <xf numFmtId="0" fontId="11" fillId="0" borderId="0" xfId="0" applyFont="1" applyBorder="1"/>
    <xf numFmtId="0" fontId="11" fillId="7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wrapText="1"/>
    </xf>
    <xf numFmtId="0" fontId="9" fillId="6" borderId="0" xfId="0" applyFont="1" applyFill="1" applyBorder="1" applyAlignment="1"/>
    <xf numFmtId="167" fontId="11" fillId="7" borderId="0" xfId="0" applyNumberFormat="1" applyFont="1" applyFill="1" applyBorder="1" applyAlignment="1">
      <alignment horizontal="center" vertical="center"/>
    </xf>
    <xf numFmtId="166" fontId="11" fillId="6" borderId="10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165" fontId="9" fillId="0" borderId="13" xfId="0" applyNumberFormat="1" applyFont="1" applyFill="1" applyBorder="1" applyAlignment="1">
      <alignment horizontal="center" vertical="top"/>
    </xf>
    <xf numFmtId="164" fontId="8" fillId="5" borderId="14" xfId="1" applyNumberFormat="1" applyFont="1" applyFill="1" applyBorder="1" applyAlignment="1" applyProtection="1">
      <alignment horizontal="center" vertical="center"/>
    </xf>
    <xf numFmtId="164" fontId="8" fillId="5" borderId="14" xfId="1" applyNumberFormat="1" applyFont="1" applyFill="1" applyBorder="1" applyAlignment="1" applyProtection="1">
      <alignment horizontal="center" vertical="center"/>
      <protection locked="0"/>
    </xf>
    <xf numFmtId="165" fontId="8" fillId="5" borderId="14" xfId="0" applyNumberFormat="1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horizontal="center" vertical="center"/>
    </xf>
    <xf numFmtId="165" fontId="8" fillId="5" borderId="14" xfId="0" applyNumberFormat="1" applyFont="1" applyFill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top" wrapText="1"/>
      <protection locked="0"/>
    </xf>
    <xf numFmtId="3" fontId="13" fillId="0" borderId="17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 wrapText="1"/>
    </xf>
    <xf numFmtId="165" fontId="9" fillId="0" borderId="17" xfId="0" applyNumberFormat="1" applyFont="1" applyFill="1" applyBorder="1" applyAlignment="1">
      <alignment horizontal="center" vertical="top"/>
    </xf>
    <xf numFmtId="165" fontId="9" fillId="0" borderId="18" xfId="0" applyNumberFormat="1" applyFont="1" applyFill="1" applyBorder="1" applyAlignment="1">
      <alignment horizontal="center" vertical="top"/>
    </xf>
    <xf numFmtId="3" fontId="12" fillId="0" borderId="17" xfId="0" applyNumberFormat="1" applyFont="1" applyFill="1" applyBorder="1" applyAlignment="1">
      <alignment horizontal="center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164" fontId="8" fillId="5" borderId="20" xfId="1" applyNumberFormat="1" applyFont="1" applyFill="1" applyBorder="1" applyAlignment="1" applyProtection="1">
      <alignment horizontal="center" vertical="center"/>
    </xf>
    <xf numFmtId="164" fontId="8" fillId="5" borderId="20" xfId="1" applyNumberFormat="1" applyFont="1" applyFill="1" applyBorder="1" applyAlignment="1" applyProtection="1">
      <alignment horizontal="center" vertical="center"/>
      <protection locked="0"/>
    </xf>
    <xf numFmtId="165" fontId="8" fillId="5" borderId="20" xfId="0" applyNumberFormat="1" applyFont="1" applyFill="1" applyBorder="1" applyAlignment="1">
      <alignment horizontal="center" vertical="center" wrapText="1"/>
    </xf>
    <xf numFmtId="164" fontId="8" fillId="5" borderId="20" xfId="0" applyNumberFormat="1" applyFont="1" applyFill="1" applyBorder="1" applyAlignment="1">
      <alignment horizontal="center" vertical="center"/>
    </xf>
    <xf numFmtId="165" fontId="8" fillId="5" borderId="20" xfId="0" applyNumberFormat="1" applyFont="1" applyFill="1" applyBorder="1" applyAlignment="1">
      <alignment horizontal="center" vertical="center"/>
    </xf>
    <xf numFmtId="165" fontId="8" fillId="5" borderId="21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>
      <alignment horizontal="center" vertical="center"/>
    </xf>
    <xf numFmtId="166" fontId="2" fillId="0" borderId="2" xfId="3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top" wrapText="1"/>
    </xf>
    <xf numFmtId="164" fontId="2" fillId="0" borderId="17" xfId="1" applyNumberFormat="1" applyFont="1" applyFill="1" applyBorder="1" applyAlignment="1">
      <alignment horizontal="center" vertical="center"/>
    </xf>
    <xf numFmtId="166" fontId="2" fillId="0" borderId="17" xfId="3" applyNumberFormat="1" applyFont="1" applyFill="1" applyBorder="1" applyAlignment="1">
      <alignment horizontal="center" vertical="center"/>
    </xf>
    <xf numFmtId="166" fontId="2" fillId="0" borderId="18" xfId="3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166" fontId="2" fillId="0" borderId="13" xfId="3" applyNumberFormat="1" applyFont="1" applyFill="1" applyBorder="1" applyAlignment="1">
      <alignment horizontal="center" vertical="center"/>
    </xf>
    <xf numFmtId="166" fontId="8" fillId="5" borderId="14" xfId="3" applyNumberFormat="1" applyFont="1" applyFill="1" applyBorder="1" applyAlignment="1" applyProtection="1">
      <alignment horizontal="center" vertical="center"/>
    </xf>
    <xf numFmtId="166" fontId="8" fillId="5" borderId="15" xfId="3" applyNumberFormat="1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>
      <alignment wrapText="1"/>
    </xf>
    <xf numFmtId="0" fontId="11" fillId="6" borderId="7" xfId="0" applyFont="1" applyFill="1" applyBorder="1" applyAlignment="1">
      <alignment wrapText="1"/>
    </xf>
    <xf numFmtId="0" fontId="9" fillId="6" borderId="9" xfId="0" applyFont="1" applyFill="1" applyBorder="1" applyAlignment="1">
      <alignment wrapText="1"/>
    </xf>
    <xf numFmtId="0" fontId="9" fillId="6" borderId="0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11" fillId="6" borderId="4" xfId="0" applyFont="1" applyFill="1" applyBorder="1" applyAlignment="1">
      <alignment wrapText="1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49" fontId="4" fillId="2" borderId="9" xfId="2" applyNumberFormat="1" applyFont="1" applyFill="1" applyBorder="1" applyAlignment="1" applyProtection="1">
      <alignment horizontal="center"/>
      <protection locked="0"/>
    </xf>
    <xf numFmtId="49" fontId="4" fillId="2" borderId="0" xfId="2" applyNumberFormat="1" applyFont="1" applyFill="1" applyBorder="1" applyAlignment="1" applyProtection="1">
      <alignment horizontal="center"/>
      <protection locked="0"/>
    </xf>
    <xf numFmtId="49" fontId="4" fillId="2" borderId="10" xfId="2" applyNumberFormat="1" applyFont="1" applyFill="1" applyBorder="1" applyAlignment="1" applyProtection="1">
      <alignment horizontal="center"/>
      <protection locked="0"/>
    </xf>
    <xf numFmtId="49" fontId="5" fillId="2" borderId="9" xfId="2" applyNumberFormat="1" applyFont="1" applyFill="1" applyBorder="1" applyAlignment="1" applyProtection="1">
      <alignment horizontal="center"/>
      <protection locked="0"/>
    </xf>
    <xf numFmtId="49" fontId="5" fillId="2" borderId="0" xfId="2" applyNumberFormat="1" applyFont="1" applyFill="1" applyBorder="1" applyAlignment="1" applyProtection="1">
      <alignment horizontal="center"/>
      <protection locked="0"/>
    </xf>
    <xf numFmtId="49" fontId="5" fillId="2" borderId="10" xfId="2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Normal 2" xfId="2" xr:uid="{AFBDE7B8-77F7-4786-94D8-FBE23172BDC8}"/>
    <cellStyle name="Percent" xfId="3" builtinId="5"/>
  </cellStyles>
  <dxfs count="1">
    <dxf>
      <font>
        <color theme="2" tint="-0.2499465926084170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C1" zoomScaleNormal="100" workbookViewId="0">
      <pane ySplit="5" topLeftCell="A6" activePane="bottomLeft" state="frozen"/>
      <selection activeCell="C1" sqref="C1"/>
      <selection pane="bottomLeft" activeCell="C3" sqref="C3:M3"/>
    </sheetView>
  </sheetViews>
  <sheetFormatPr defaultColWidth="19.140625" defaultRowHeight="15" x14ac:dyDescent="0.25"/>
  <cols>
    <col min="1" max="2" width="0" hidden="1" customWidth="1"/>
    <col min="3" max="3" width="17.85546875" bestFit="1" customWidth="1"/>
    <col min="4" max="4" width="27.140625" bestFit="1" customWidth="1"/>
    <col min="5" max="5" width="14.28515625" customWidth="1"/>
    <col min="6" max="6" width="15.42578125" customWidth="1"/>
    <col min="7" max="7" width="14.28515625" customWidth="1"/>
    <col min="8" max="10" width="15.42578125" customWidth="1"/>
    <col min="11" max="11" width="15.5703125" customWidth="1"/>
    <col min="12" max="13" width="15.42578125" customWidth="1"/>
  </cols>
  <sheetData>
    <row r="1" spans="1:13" s="2" customFormat="1" ht="26.25" x14ac:dyDescent="0.25">
      <c r="A1" s="1"/>
      <c r="B1" s="1"/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3" s="4" customFormat="1" ht="23.25" x14ac:dyDescent="0.35">
      <c r="A2" s="3"/>
      <c r="B2" s="3"/>
      <c r="C2" s="89" t="s">
        <v>1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3" s="4" customFormat="1" ht="19.5" thickBot="1" x14ac:dyDescent="0.35">
      <c r="A3" s="3"/>
      <c r="B3" s="3"/>
      <c r="C3" s="92" t="str">
        <f>"Registered Voter Turnout: "&amp;TEXT((L6/(D6+H6)),"0.0%")</f>
        <v>Registered Voter Turnout: 12.1%</v>
      </c>
      <c r="D3" s="93"/>
      <c r="E3" s="93"/>
      <c r="F3" s="93"/>
      <c r="G3" s="93"/>
      <c r="H3" s="93"/>
      <c r="I3" s="93"/>
      <c r="J3" s="93"/>
      <c r="K3" s="93"/>
      <c r="L3" s="93"/>
      <c r="M3" s="94"/>
    </row>
    <row r="4" spans="1:13" s="6" customFormat="1" ht="15.75" customHeight="1" thickBot="1" x14ac:dyDescent="0.3">
      <c r="A4" s="5"/>
      <c r="B4" s="5"/>
      <c r="C4" s="66"/>
      <c r="D4" s="67" t="s">
        <v>2</v>
      </c>
      <c r="E4" s="85" t="s">
        <v>3</v>
      </c>
      <c r="F4" s="85"/>
      <c r="G4" s="85"/>
      <c r="H4" s="85"/>
      <c r="I4" s="85" t="s">
        <v>4</v>
      </c>
      <c r="J4" s="85"/>
      <c r="K4" s="85"/>
      <c r="L4" s="85"/>
      <c r="M4" s="68" t="s">
        <v>5</v>
      </c>
    </row>
    <row r="5" spans="1:13" s="6" customFormat="1" ht="32.25" customHeight="1" thickBot="1" x14ac:dyDescent="0.3">
      <c r="A5" s="5"/>
      <c r="B5" s="5"/>
      <c r="C5" s="63"/>
      <c r="D5" s="64" t="s">
        <v>6</v>
      </c>
      <c r="E5" s="7" t="s">
        <v>7</v>
      </c>
      <c r="F5" s="7" t="s">
        <v>8</v>
      </c>
      <c r="G5" s="64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65" t="s">
        <v>15</v>
      </c>
    </row>
    <row r="6" spans="1:13" s="9" customFormat="1" ht="35.25" customHeight="1" thickBot="1" x14ac:dyDescent="0.3">
      <c r="A6" s="8" t="s">
        <v>16</v>
      </c>
      <c r="B6" s="8" t="s">
        <v>17</v>
      </c>
      <c r="C6" s="56" t="s">
        <v>60</v>
      </c>
      <c r="D6" s="57">
        <f>SUM(D18,D26,D33,D35)</f>
        <v>46900</v>
      </c>
      <c r="E6" s="58">
        <f>SUM(E18,E26,E33,E35)</f>
        <v>62</v>
      </c>
      <c r="F6" s="59">
        <f>E6/K6</f>
        <v>1.2767710049423394E-2</v>
      </c>
      <c r="G6" s="58">
        <f>SUM(G18,G26,G33,G35)</f>
        <v>29</v>
      </c>
      <c r="H6" s="60">
        <f>SUM(E6,G6)</f>
        <v>91</v>
      </c>
      <c r="I6" s="60">
        <f>SUM(I18,I26,I33,I35)</f>
        <v>812</v>
      </c>
      <c r="J6" s="61">
        <f t="shared" ref="J6:J34" si="0">I6/L6</f>
        <v>0.14326040931545519</v>
      </c>
      <c r="K6" s="60">
        <f>SUM(K18,K26,K33,K35)</f>
        <v>4856</v>
      </c>
      <c r="L6" s="60">
        <f t="shared" ref="L6:L17" si="1">SUM(I6,K6)</f>
        <v>5668</v>
      </c>
      <c r="M6" s="62">
        <f t="shared" ref="M6:M34" si="2">L6/SUM(H6,D6)</f>
        <v>0.12061884190589688</v>
      </c>
    </row>
    <row r="7" spans="1:13" s="2" customFormat="1" ht="18.75" x14ac:dyDescent="0.3">
      <c r="A7" s="10">
        <v>1</v>
      </c>
      <c r="B7" s="10">
        <v>1</v>
      </c>
      <c r="C7" s="49" t="s">
        <v>18</v>
      </c>
      <c r="D7" s="55">
        <v>992</v>
      </c>
      <c r="E7" s="51">
        <v>1</v>
      </c>
      <c r="F7" s="52">
        <f>E7/K7</f>
        <v>7.8125E-3</v>
      </c>
      <c r="G7" s="51">
        <v>0</v>
      </c>
      <c r="H7" s="51">
        <f>SUM(E7,G7)</f>
        <v>1</v>
      </c>
      <c r="I7" s="51">
        <v>7</v>
      </c>
      <c r="J7" s="53">
        <f t="shared" si="0"/>
        <v>5.185185185185185E-2</v>
      </c>
      <c r="K7" s="51">
        <v>128</v>
      </c>
      <c r="L7" s="51">
        <f t="shared" si="1"/>
        <v>135</v>
      </c>
      <c r="M7" s="54">
        <f>L7/SUM(H7,D7)</f>
        <v>0.13595166163141995</v>
      </c>
    </row>
    <row r="8" spans="1:13" s="2" customFormat="1" ht="18.75" x14ac:dyDescent="0.3">
      <c r="A8" s="10">
        <v>1</v>
      </c>
      <c r="B8" s="10">
        <v>2</v>
      </c>
      <c r="C8" s="41" t="s">
        <v>19</v>
      </c>
      <c r="D8" s="28">
        <v>1087</v>
      </c>
      <c r="E8" s="30">
        <v>1</v>
      </c>
      <c r="F8" s="31">
        <f>E8/K8</f>
        <v>9.1743119266055051E-3</v>
      </c>
      <c r="G8" s="30">
        <v>0</v>
      </c>
      <c r="H8" s="30">
        <f>SUM(E8,G8)</f>
        <v>1</v>
      </c>
      <c r="I8" s="30">
        <v>8</v>
      </c>
      <c r="J8" s="32">
        <f>I8/L8</f>
        <v>6.8376068376068383E-2</v>
      </c>
      <c r="K8" s="30">
        <v>109</v>
      </c>
      <c r="L8" s="30">
        <f t="shared" si="1"/>
        <v>117</v>
      </c>
      <c r="M8" s="42">
        <f t="shared" si="2"/>
        <v>0.10753676470588236</v>
      </c>
    </row>
    <row r="9" spans="1:13" s="2" customFormat="1" ht="18.75" x14ac:dyDescent="0.3">
      <c r="A9" s="10">
        <v>1</v>
      </c>
      <c r="B9" s="10">
        <v>3</v>
      </c>
      <c r="C9" s="41" t="s">
        <v>20</v>
      </c>
      <c r="D9" s="28">
        <v>1141</v>
      </c>
      <c r="E9" s="30">
        <v>2</v>
      </c>
      <c r="F9" s="31">
        <f>E9/K9</f>
        <v>1.9801980198019802E-2</v>
      </c>
      <c r="G9" s="30">
        <v>0</v>
      </c>
      <c r="H9" s="30">
        <f>SUM(E9,G9)</f>
        <v>2</v>
      </c>
      <c r="I9" s="30">
        <v>7</v>
      </c>
      <c r="J9" s="32">
        <f t="shared" si="0"/>
        <v>6.4814814814814811E-2</v>
      </c>
      <c r="K9" s="30">
        <v>101</v>
      </c>
      <c r="L9" s="30">
        <f t="shared" si="1"/>
        <v>108</v>
      </c>
      <c r="M9" s="42">
        <f t="shared" si="2"/>
        <v>9.4488188976377951E-2</v>
      </c>
    </row>
    <row r="10" spans="1:13" s="2" customFormat="1" ht="18.75" x14ac:dyDescent="0.3">
      <c r="A10" s="10">
        <v>1</v>
      </c>
      <c r="B10" s="10">
        <v>4</v>
      </c>
      <c r="C10" s="41" t="s">
        <v>21</v>
      </c>
      <c r="D10" s="28">
        <v>2851</v>
      </c>
      <c r="E10" s="30">
        <v>5</v>
      </c>
      <c r="F10" s="31">
        <f t="shared" ref="F10:F17" si="3">E10/K10</f>
        <v>1.6181229773462782E-2</v>
      </c>
      <c r="G10" s="30">
        <v>1</v>
      </c>
      <c r="H10" s="30">
        <f t="shared" ref="H10:H17" si="4">SUM(E10,G10)</f>
        <v>6</v>
      </c>
      <c r="I10" s="30">
        <v>33</v>
      </c>
      <c r="J10" s="32">
        <f t="shared" si="0"/>
        <v>9.6491228070175433E-2</v>
      </c>
      <c r="K10" s="30">
        <v>309</v>
      </c>
      <c r="L10" s="30">
        <f t="shared" si="1"/>
        <v>342</v>
      </c>
      <c r="M10" s="42">
        <f t="shared" si="2"/>
        <v>0.11970598529926496</v>
      </c>
    </row>
    <row r="11" spans="1:13" s="2" customFormat="1" ht="18.75" x14ac:dyDescent="0.3">
      <c r="A11" s="10">
        <v>1</v>
      </c>
      <c r="B11" s="10">
        <v>5</v>
      </c>
      <c r="C11" s="41" t="s">
        <v>22</v>
      </c>
      <c r="D11" s="28">
        <v>2296</v>
      </c>
      <c r="E11" s="30">
        <v>0</v>
      </c>
      <c r="F11" s="31">
        <f>E11/K11</f>
        <v>0</v>
      </c>
      <c r="G11" s="30">
        <v>0</v>
      </c>
      <c r="H11" s="30">
        <f t="shared" si="4"/>
        <v>0</v>
      </c>
      <c r="I11" s="30">
        <v>39</v>
      </c>
      <c r="J11" s="32">
        <f t="shared" si="0"/>
        <v>0.10427807486631016</v>
      </c>
      <c r="K11" s="30">
        <v>335</v>
      </c>
      <c r="L11" s="30">
        <f t="shared" si="1"/>
        <v>374</v>
      </c>
      <c r="M11" s="42">
        <f t="shared" si="2"/>
        <v>0.16289198606271776</v>
      </c>
    </row>
    <row r="12" spans="1:13" s="2" customFormat="1" ht="18.75" x14ac:dyDescent="0.3">
      <c r="A12" s="10">
        <v>1</v>
      </c>
      <c r="B12" s="10">
        <v>6</v>
      </c>
      <c r="C12" s="41" t="s">
        <v>23</v>
      </c>
      <c r="D12" s="28">
        <v>2708</v>
      </c>
      <c r="E12" s="30">
        <v>3</v>
      </c>
      <c r="F12" s="31">
        <f>E12/K12</f>
        <v>5.8365758754863814E-3</v>
      </c>
      <c r="G12" s="30">
        <v>2</v>
      </c>
      <c r="H12" s="30">
        <f t="shared" si="4"/>
        <v>5</v>
      </c>
      <c r="I12" s="30">
        <v>72</v>
      </c>
      <c r="J12" s="32">
        <f t="shared" si="0"/>
        <v>0.12286689419795221</v>
      </c>
      <c r="K12" s="30">
        <v>514</v>
      </c>
      <c r="L12" s="30">
        <f>SUM(I12,K12)</f>
        <v>586</v>
      </c>
      <c r="M12" s="42">
        <f t="shared" si="2"/>
        <v>0.21599705123479543</v>
      </c>
    </row>
    <row r="13" spans="1:13" s="2" customFormat="1" ht="18.75" x14ac:dyDescent="0.3">
      <c r="A13" s="10">
        <v>1</v>
      </c>
      <c r="B13" s="10">
        <v>7</v>
      </c>
      <c r="C13" s="41" t="s">
        <v>24</v>
      </c>
      <c r="D13" s="28">
        <v>2889</v>
      </c>
      <c r="E13" s="30">
        <v>3</v>
      </c>
      <c r="F13" s="31">
        <f>E13/K13</f>
        <v>5.2173913043478265E-3</v>
      </c>
      <c r="G13" s="30">
        <v>1</v>
      </c>
      <c r="H13" s="30">
        <f t="shared" si="4"/>
        <v>4</v>
      </c>
      <c r="I13" s="30">
        <v>71</v>
      </c>
      <c r="J13" s="32">
        <f t="shared" si="0"/>
        <v>0.10990712074303406</v>
      </c>
      <c r="K13" s="30">
        <v>575</v>
      </c>
      <c r="L13" s="30">
        <f>SUM(I13,K13)</f>
        <v>646</v>
      </c>
      <c r="M13" s="42">
        <f>L13/SUM(H13,D13)</f>
        <v>0.22329761493259592</v>
      </c>
    </row>
    <row r="14" spans="1:13" s="2" customFormat="1" ht="18.75" x14ac:dyDescent="0.3">
      <c r="A14" s="10">
        <v>1</v>
      </c>
      <c r="B14" s="10">
        <v>8</v>
      </c>
      <c r="C14" s="41" t="s">
        <v>25</v>
      </c>
      <c r="D14" s="28">
        <v>1563</v>
      </c>
      <c r="E14" s="30">
        <v>1</v>
      </c>
      <c r="F14" s="31">
        <f t="shared" si="3"/>
        <v>5.208333333333333E-3</v>
      </c>
      <c r="G14" s="30">
        <v>2</v>
      </c>
      <c r="H14" s="30">
        <f t="shared" si="4"/>
        <v>3</v>
      </c>
      <c r="I14" s="30">
        <v>12</v>
      </c>
      <c r="J14" s="32">
        <f t="shared" si="0"/>
        <v>5.8823529411764705E-2</v>
      </c>
      <c r="K14" s="30">
        <v>192</v>
      </c>
      <c r="L14" s="30">
        <f t="shared" si="1"/>
        <v>204</v>
      </c>
      <c r="M14" s="42">
        <f t="shared" si="2"/>
        <v>0.13026819923371646</v>
      </c>
    </row>
    <row r="15" spans="1:13" s="2" customFormat="1" ht="18.75" x14ac:dyDescent="0.3">
      <c r="A15" s="10">
        <v>1</v>
      </c>
      <c r="B15" s="10">
        <v>9</v>
      </c>
      <c r="C15" s="41" t="s">
        <v>26</v>
      </c>
      <c r="D15" s="28">
        <v>2413</v>
      </c>
      <c r="E15" s="30">
        <v>5</v>
      </c>
      <c r="F15" s="31">
        <f t="shared" si="3"/>
        <v>1.6393442622950821E-2</v>
      </c>
      <c r="G15" s="30">
        <v>2</v>
      </c>
      <c r="H15" s="30">
        <f t="shared" si="4"/>
        <v>7</v>
      </c>
      <c r="I15" s="30">
        <v>66</v>
      </c>
      <c r="J15" s="32">
        <f t="shared" si="0"/>
        <v>0.17789757412398921</v>
      </c>
      <c r="K15" s="30">
        <v>305</v>
      </c>
      <c r="L15" s="30">
        <f t="shared" si="1"/>
        <v>371</v>
      </c>
      <c r="M15" s="42">
        <f t="shared" si="2"/>
        <v>0.15330578512396695</v>
      </c>
    </row>
    <row r="16" spans="1:13" s="2" customFormat="1" ht="18.75" x14ac:dyDescent="0.3">
      <c r="A16" s="10">
        <v>1</v>
      </c>
      <c r="B16" s="10">
        <v>10</v>
      </c>
      <c r="C16" s="41" t="s">
        <v>27</v>
      </c>
      <c r="D16" s="28">
        <v>1937</v>
      </c>
      <c r="E16" s="30">
        <v>3</v>
      </c>
      <c r="F16" s="31">
        <f t="shared" si="3"/>
        <v>7.4999999999999997E-3</v>
      </c>
      <c r="G16" s="30">
        <v>1</v>
      </c>
      <c r="H16" s="30">
        <f t="shared" si="4"/>
        <v>4</v>
      </c>
      <c r="I16" s="30">
        <v>67</v>
      </c>
      <c r="J16" s="32">
        <f t="shared" si="0"/>
        <v>0.14346895074946467</v>
      </c>
      <c r="K16" s="30">
        <v>400</v>
      </c>
      <c r="L16" s="30">
        <f t="shared" si="1"/>
        <v>467</v>
      </c>
      <c r="M16" s="42">
        <f t="shared" si="2"/>
        <v>0.24059763008758372</v>
      </c>
    </row>
    <row r="17" spans="1:13" s="2" customFormat="1" ht="18.75" x14ac:dyDescent="0.3">
      <c r="A17" s="10">
        <v>1</v>
      </c>
      <c r="B17" s="10">
        <v>11</v>
      </c>
      <c r="C17" s="41" t="s">
        <v>28</v>
      </c>
      <c r="D17" s="28">
        <v>2339</v>
      </c>
      <c r="E17" s="30">
        <v>2</v>
      </c>
      <c r="F17" s="31">
        <f t="shared" si="3"/>
        <v>1.7699115044247787E-2</v>
      </c>
      <c r="G17" s="30">
        <v>0</v>
      </c>
      <c r="H17" s="30">
        <f t="shared" si="4"/>
        <v>2</v>
      </c>
      <c r="I17" s="30">
        <v>28</v>
      </c>
      <c r="J17" s="32">
        <f t="shared" si="0"/>
        <v>0.19858156028368795</v>
      </c>
      <c r="K17" s="30">
        <v>113</v>
      </c>
      <c r="L17" s="30">
        <f t="shared" si="1"/>
        <v>141</v>
      </c>
      <c r="M17" s="42">
        <f t="shared" si="2"/>
        <v>6.0230670653566853E-2</v>
      </c>
    </row>
    <row r="18" spans="1:13" s="9" customFormat="1" ht="18.75" customHeight="1" thickBot="1" x14ac:dyDescent="0.3">
      <c r="A18" s="11"/>
      <c r="B18" s="11"/>
      <c r="C18" s="40" t="s">
        <v>29</v>
      </c>
      <c r="D18" s="43">
        <f>SUM(D7:D17)</f>
        <v>22216</v>
      </c>
      <c r="E18" s="44">
        <f>SUM(E7:E17)</f>
        <v>26</v>
      </c>
      <c r="F18" s="45">
        <f>E18/K18</f>
        <v>8.4388185654008432E-3</v>
      </c>
      <c r="G18" s="44">
        <f>SUM(G7:G17)</f>
        <v>9</v>
      </c>
      <c r="H18" s="46">
        <f>SUM(E18,G18)</f>
        <v>35</v>
      </c>
      <c r="I18" s="46">
        <f>SUM(I7:I17)</f>
        <v>410</v>
      </c>
      <c r="J18" s="47">
        <f>I18/L18</f>
        <v>0.11744485820681753</v>
      </c>
      <c r="K18" s="46">
        <f>SUM(K7:K17)</f>
        <v>3081</v>
      </c>
      <c r="L18" s="43">
        <f>SUM(I18,K18)</f>
        <v>3491</v>
      </c>
      <c r="M18" s="48">
        <f t="shared" si="2"/>
        <v>0.15689182508651298</v>
      </c>
    </row>
    <row r="19" spans="1:13" s="2" customFormat="1" ht="18.75" x14ac:dyDescent="0.3">
      <c r="A19" s="10">
        <v>2</v>
      </c>
      <c r="B19" s="10">
        <v>1</v>
      </c>
      <c r="C19" s="49" t="s">
        <v>30</v>
      </c>
      <c r="D19" s="55">
        <v>1743</v>
      </c>
      <c r="E19" s="51">
        <v>2</v>
      </c>
      <c r="F19" s="52">
        <f>E19/K19</f>
        <v>0.14285714285714285</v>
      </c>
      <c r="G19" s="51">
        <v>0</v>
      </c>
      <c r="H19" s="51">
        <f>SUM(E19,G19)</f>
        <v>2</v>
      </c>
      <c r="I19" s="51">
        <v>0</v>
      </c>
      <c r="J19" s="53">
        <f t="shared" si="0"/>
        <v>0</v>
      </c>
      <c r="K19" s="51">
        <v>14</v>
      </c>
      <c r="L19" s="51">
        <f>SUM(I19,K19)</f>
        <v>14</v>
      </c>
      <c r="M19" s="54">
        <f t="shared" si="2"/>
        <v>8.0229226361031511E-3</v>
      </c>
    </row>
    <row r="20" spans="1:13" s="2" customFormat="1" ht="18.75" x14ac:dyDescent="0.3">
      <c r="A20" s="10">
        <v>2</v>
      </c>
      <c r="B20" s="10">
        <v>2</v>
      </c>
      <c r="C20" s="41" t="s">
        <v>31</v>
      </c>
      <c r="D20" s="28">
        <v>1264</v>
      </c>
      <c r="E20" s="30">
        <v>1</v>
      </c>
      <c r="F20" s="31">
        <f t="shared" ref="F20:F25" si="5">E20/K20</f>
        <v>9.0909090909090912E-2</v>
      </c>
      <c r="G20" s="30">
        <v>0</v>
      </c>
      <c r="H20" s="30">
        <f t="shared" ref="H20:H32" si="6">SUM(E20,G20)</f>
        <v>1</v>
      </c>
      <c r="I20" s="30">
        <v>3</v>
      </c>
      <c r="J20" s="32">
        <f t="shared" si="0"/>
        <v>0.21428571428571427</v>
      </c>
      <c r="K20" s="30">
        <v>11</v>
      </c>
      <c r="L20" s="30">
        <f t="shared" ref="L20:L35" si="7">SUM(I20,K20)</f>
        <v>14</v>
      </c>
      <c r="M20" s="42">
        <f t="shared" si="2"/>
        <v>1.1067193675889328E-2</v>
      </c>
    </row>
    <row r="21" spans="1:13" s="2" customFormat="1" ht="18.75" x14ac:dyDescent="0.3">
      <c r="A21" s="10">
        <v>2</v>
      </c>
      <c r="B21" s="10">
        <v>3</v>
      </c>
      <c r="C21" s="41" t="s">
        <v>32</v>
      </c>
      <c r="D21" s="28">
        <v>1677</v>
      </c>
      <c r="E21" s="30">
        <v>5</v>
      </c>
      <c r="F21" s="31">
        <f t="shared" si="5"/>
        <v>4.8543689320388349E-2</v>
      </c>
      <c r="G21" s="30">
        <v>0</v>
      </c>
      <c r="H21" s="30">
        <f t="shared" si="6"/>
        <v>5</v>
      </c>
      <c r="I21" s="30">
        <v>15</v>
      </c>
      <c r="J21" s="32">
        <f t="shared" si="0"/>
        <v>0.1271186440677966</v>
      </c>
      <c r="K21" s="30">
        <v>103</v>
      </c>
      <c r="L21" s="30">
        <f t="shared" si="7"/>
        <v>118</v>
      </c>
      <c r="M21" s="42">
        <f t="shared" si="2"/>
        <v>7.0154577883472055E-2</v>
      </c>
    </row>
    <row r="22" spans="1:13" s="2" customFormat="1" ht="18.75" x14ac:dyDescent="0.3">
      <c r="A22" s="10">
        <v>2</v>
      </c>
      <c r="B22" s="10">
        <v>4</v>
      </c>
      <c r="C22" s="41" t="s">
        <v>33</v>
      </c>
      <c r="D22" s="28">
        <v>983</v>
      </c>
      <c r="E22" s="30">
        <v>0</v>
      </c>
      <c r="F22" s="31">
        <f t="shared" si="5"/>
        <v>0</v>
      </c>
      <c r="G22" s="30">
        <v>0</v>
      </c>
      <c r="H22" s="30">
        <f t="shared" si="6"/>
        <v>0</v>
      </c>
      <c r="I22" s="30">
        <v>1</v>
      </c>
      <c r="J22" s="32">
        <f t="shared" si="0"/>
        <v>0.2</v>
      </c>
      <c r="K22" s="30">
        <v>4</v>
      </c>
      <c r="L22" s="30">
        <f t="shared" si="7"/>
        <v>5</v>
      </c>
      <c r="M22" s="42">
        <f t="shared" si="2"/>
        <v>5.0864699898270603E-3</v>
      </c>
    </row>
    <row r="23" spans="1:13" s="2" customFormat="1" ht="18.75" x14ac:dyDescent="0.3">
      <c r="A23" s="10">
        <v>2</v>
      </c>
      <c r="B23" s="10">
        <v>5</v>
      </c>
      <c r="C23" s="41" t="s">
        <v>34</v>
      </c>
      <c r="D23" s="28">
        <v>2779</v>
      </c>
      <c r="E23" s="30">
        <v>8</v>
      </c>
      <c r="F23" s="31">
        <f t="shared" si="5"/>
        <v>1.7391304347826087E-2</v>
      </c>
      <c r="G23" s="30">
        <v>0</v>
      </c>
      <c r="H23" s="30">
        <f t="shared" si="6"/>
        <v>8</v>
      </c>
      <c r="I23" s="30">
        <v>74</v>
      </c>
      <c r="J23" s="32">
        <f t="shared" si="0"/>
        <v>0.13857677902621723</v>
      </c>
      <c r="K23" s="30">
        <v>460</v>
      </c>
      <c r="L23" s="30">
        <f t="shared" si="7"/>
        <v>534</v>
      </c>
      <c r="M23" s="42">
        <f t="shared" si="2"/>
        <v>0.19160387513455329</v>
      </c>
    </row>
    <row r="24" spans="1:13" s="2" customFormat="1" ht="18.75" x14ac:dyDescent="0.3">
      <c r="A24" s="10">
        <v>2</v>
      </c>
      <c r="B24" s="10">
        <v>6</v>
      </c>
      <c r="C24" s="41" t="s">
        <v>35</v>
      </c>
      <c r="D24" s="28">
        <v>2441</v>
      </c>
      <c r="E24" s="30">
        <v>2</v>
      </c>
      <c r="F24" s="31">
        <f t="shared" si="5"/>
        <v>8.3333333333333329E-2</v>
      </c>
      <c r="G24" s="30">
        <v>0</v>
      </c>
      <c r="H24" s="30">
        <f t="shared" si="6"/>
        <v>2</v>
      </c>
      <c r="I24" s="30">
        <v>3</v>
      </c>
      <c r="J24" s="32">
        <f t="shared" si="0"/>
        <v>0.1111111111111111</v>
      </c>
      <c r="K24" s="30">
        <v>24</v>
      </c>
      <c r="L24" s="30">
        <f t="shared" si="7"/>
        <v>27</v>
      </c>
      <c r="M24" s="42">
        <f t="shared" si="2"/>
        <v>1.1051985264019648E-2</v>
      </c>
    </row>
    <row r="25" spans="1:13" s="2" customFormat="1" ht="18.75" x14ac:dyDescent="0.3">
      <c r="A25" s="10">
        <v>2</v>
      </c>
      <c r="B25" s="10">
        <v>7</v>
      </c>
      <c r="C25" s="41" t="s">
        <v>36</v>
      </c>
      <c r="D25" s="28">
        <v>1024</v>
      </c>
      <c r="E25" s="30">
        <v>2</v>
      </c>
      <c r="F25" s="31">
        <f t="shared" si="5"/>
        <v>5.2631578947368418E-2</v>
      </c>
      <c r="G25" s="30">
        <v>0</v>
      </c>
      <c r="H25" s="30">
        <f t="shared" si="6"/>
        <v>2</v>
      </c>
      <c r="I25" s="30">
        <v>6</v>
      </c>
      <c r="J25" s="32">
        <f t="shared" si="0"/>
        <v>0.13636363636363635</v>
      </c>
      <c r="K25" s="30">
        <v>38</v>
      </c>
      <c r="L25" s="30">
        <f t="shared" si="7"/>
        <v>44</v>
      </c>
      <c r="M25" s="42">
        <f t="shared" si="2"/>
        <v>4.2884990253411304E-2</v>
      </c>
    </row>
    <row r="26" spans="1:13" s="14" customFormat="1" ht="18.75" customHeight="1" thickBot="1" x14ac:dyDescent="0.35">
      <c r="A26" s="12"/>
      <c r="B26" s="12"/>
      <c r="C26" s="40" t="s">
        <v>37</v>
      </c>
      <c r="D26" s="43">
        <f>SUM(D19:D25)</f>
        <v>11911</v>
      </c>
      <c r="E26" s="44">
        <f>SUM(E19:E25)</f>
        <v>20</v>
      </c>
      <c r="F26" s="45">
        <f>E26/K26</f>
        <v>3.0581039755351681E-2</v>
      </c>
      <c r="G26" s="44">
        <f>SUM(G19:G25)</f>
        <v>0</v>
      </c>
      <c r="H26" s="46">
        <f>SUM(E26,G26)</f>
        <v>20</v>
      </c>
      <c r="I26" s="46">
        <f>SUM(I19:I25)</f>
        <v>102</v>
      </c>
      <c r="J26" s="47">
        <f t="shared" si="0"/>
        <v>0.13492063492063491</v>
      </c>
      <c r="K26" s="46">
        <f>SUM(K19:K25)</f>
        <v>654</v>
      </c>
      <c r="L26" s="43">
        <f t="shared" si="7"/>
        <v>756</v>
      </c>
      <c r="M26" s="48">
        <f t="shared" si="2"/>
        <v>6.3364344983656021E-2</v>
      </c>
    </row>
    <row r="27" spans="1:13" s="2" customFormat="1" ht="18.75" x14ac:dyDescent="0.3">
      <c r="A27" s="10">
        <v>3</v>
      </c>
      <c r="B27" s="10">
        <v>1</v>
      </c>
      <c r="C27" s="49" t="s">
        <v>38</v>
      </c>
      <c r="D27" s="55">
        <v>2240</v>
      </c>
      <c r="E27" s="51">
        <v>1</v>
      </c>
      <c r="F27" s="52">
        <f>E27/K27</f>
        <v>4.5045045045045045E-3</v>
      </c>
      <c r="G27" s="51">
        <v>0</v>
      </c>
      <c r="H27" s="51">
        <f t="shared" si="6"/>
        <v>1</v>
      </c>
      <c r="I27" s="51">
        <v>11</v>
      </c>
      <c r="J27" s="53">
        <f t="shared" si="0"/>
        <v>4.7210300429184553E-2</v>
      </c>
      <c r="K27" s="51">
        <v>222</v>
      </c>
      <c r="L27" s="51">
        <f t="shared" si="7"/>
        <v>233</v>
      </c>
      <c r="M27" s="54">
        <f t="shared" si="2"/>
        <v>0.10397144132083891</v>
      </c>
    </row>
    <row r="28" spans="1:13" s="2" customFormat="1" ht="18.75" x14ac:dyDescent="0.3">
      <c r="A28" s="10">
        <v>3</v>
      </c>
      <c r="B28" s="10">
        <v>2</v>
      </c>
      <c r="C28" s="41" t="s">
        <v>39</v>
      </c>
      <c r="D28" s="28">
        <v>2155</v>
      </c>
      <c r="E28" s="30">
        <v>3</v>
      </c>
      <c r="F28" s="31">
        <f t="shared" ref="F28:F31" si="8">E28/K28</f>
        <v>1.4423076923076924E-2</v>
      </c>
      <c r="G28" s="30">
        <v>4</v>
      </c>
      <c r="H28" s="30">
        <f t="shared" si="6"/>
        <v>7</v>
      </c>
      <c r="I28" s="30">
        <v>85</v>
      </c>
      <c r="J28" s="32">
        <f t="shared" si="0"/>
        <v>0.29010238907849828</v>
      </c>
      <c r="K28" s="30">
        <v>208</v>
      </c>
      <c r="L28" s="30">
        <f t="shared" si="7"/>
        <v>293</v>
      </c>
      <c r="M28" s="42">
        <f t="shared" si="2"/>
        <v>0.13552266419981499</v>
      </c>
    </row>
    <row r="29" spans="1:13" s="2" customFormat="1" ht="18.75" x14ac:dyDescent="0.3">
      <c r="A29" s="10">
        <v>3</v>
      </c>
      <c r="B29" s="10">
        <v>3</v>
      </c>
      <c r="C29" s="41" t="s">
        <v>40</v>
      </c>
      <c r="D29" s="28">
        <v>1049</v>
      </c>
      <c r="E29" s="30">
        <v>1</v>
      </c>
      <c r="F29" s="31">
        <f t="shared" si="8"/>
        <v>9.1743119266055051E-3</v>
      </c>
      <c r="G29" s="30">
        <v>0</v>
      </c>
      <c r="H29" s="30">
        <f t="shared" si="6"/>
        <v>1</v>
      </c>
      <c r="I29" s="30">
        <v>20</v>
      </c>
      <c r="J29" s="32">
        <f t="shared" si="0"/>
        <v>0.15503875968992248</v>
      </c>
      <c r="K29" s="30">
        <v>109</v>
      </c>
      <c r="L29" s="30">
        <f t="shared" si="7"/>
        <v>129</v>
      </c>
      <c r="M29" s="42">
        <f t="shared" si="2"/>
        <v>0.12285714285714286</v>
      </c>
    </row>
    <row r="30" spans="1:13" s="2" customFormat="1" ht="18.75" x14ac:dyDescent="0.3">
      <c r="A30" s="10">
        <v>3</v>
      </c>
      <c r="B30" s="10">
        <v>4</v>
      </c>
      <c r="C30" s="41" t="s">
        <v>41</v>
      </c>
      <c r="D30" s="28">
        <v>1190</v>
      </c>
      <c r="E30" s="30">
        <v>0</v>
      </c>
      <c r="F30" s="31">
        <f t="shared" si="8"/>
        <v>0</v>
      </c>
      <c r="G30" s="30">
        <v>1</v>
      </c>
      <c r="H30" s="30">
        <f t="shared" si="6"/>
        <v>1</v>
      </c>
      <c r="I30" s="30">
        <v>19</v>
      </c>
      <c r="J30" s="32">
        <f t="shared" si="0"/>
        <v>0.15079365079365079</v>
      </c>
      <c r="K30" s="30">
        <v>107</v>
      </c>
      <c r="L30" s="30">
        <f t="shared" si="7"/>
        <v>126</v>
      </c>
      <c r="M30" s="42">
        <f t="shared" si="2"/>
        <v>0.10579345088161209</v>
      </c>
    </row>
    <row r="31" spans="1:13" s="2" customFormat="1" ht="18.75" x14ac:dyDescent="0.3">
      <c r="A31" s="10">
        <v>3</v>
      </c>
      <c r="B31" s="10">
        <v>8</v>
      </c>
      <c r="C31" s="41" t="s">
        <v>42</v>
      </c>
      <c r="D31" s="28">
        <v>1416</v>
      </c>
      <c r="E31" s="30">
        <v>1</v>
      </c>
      <c r="F31" s="31">
        <f t="shared" si="8"/>
        <v>6.41025641025641E-3</v>
      </c>
      <c r="G31" s="30">
        <v>0</v>
      </c>
      <c r="H31" s="30">
        <f t="shared" si="6"/>
        <v>1</v>
      </c>
      <c r="I31" s="30">
        <v>36</v>
      </c>
      <c r="J31" s="32">
        <f t="shared" si="0"/>
        <v>0.1875</v>
      </c>
      <c r="K31" s="30">
        <v>156</v>
      </c>
      <c r="L31" s="30">
        <f t="shared" si="7"/>
        <v>192</v>
      </c>
      <c r="M31" s="42">
        <f t="shared" si="2"/>
        <v>0.13549752999294284</v>
      </c>
    </row>
    <row r="32" spans="1:13" s="2" customFormat="1" ht="18.75" x14ac:dyDescent="0.3">
      <c r="A32" s="10">
        <v>3</v>
      </c>
      <c r="B32" s="10">
        <v>9</v>
      </c>
      <c r="C32" s="41" t="s">
        <v>43</v>
      </c>
      <c r="D32" s="28">
        <v>1653</v>
      </c>
      <c r="E32" s="30">
        <v>1</v>
      </c>
      <c r="F32" s="31">
        <f>E32/K32</f>
        <v>1.0309278350515464E-2</v>
      </c>
      <c r="G32" s="30">
        <v>0</v>
      </c>
      <c r="H32" s="30">
        <f t="shared" si="6"/>
        <v>1</v>
      </c>
      <c r="I32" s="30">
        <v>14</v>
      </c>
      <c r="J32" s="32">
        <f t="shared" si="0"/>
        <v>0.12612612612612611</v>
      </c>
      <c r="K32" s="30">
        <v>97</v>
      </c>
      <c r="L32" s="30">
        <f t="shared" si="7"/>
        <v>111</v>
      </c>
      <c r="M32" s="42">
        <f t="shared" si="2"/>
        <v>6.7110036275695284E-2</v>
      </c>
    </row>
    <row r="33" spans="1:13" s="14" customFormat="1" ht="18.75" customHeight="1" thickBot="1" x14ac:dyDescent="0.35">
      <c r="A33" s="12"/>
      <c r="B33" s="12"/>
      <c r="C33" s="40" t="s">
        <v>44</v>
      </c>
      <c r="D33" s="43">
        <f>SUM(D27:D32)</f>
        <v>9703</v>
      </c>
      <c r="E33" s="44">
        <f>SUM(E27:E32)</f>
        <v>7</v>
      </c>
      <c r="F33" s="45">
        <f t="shared" ref="F33:F35" si="9">E33/K33</f>
        <v>7.7864293659621799E-3</v>
      </c>
      <c r="G33" s="44">
        <f>SUM(G27:G32)</f>
        <v>5</v>
      </c>
      <c r="H33" s="46">
        <f>SUM(E33,G33)</f>
        <v>12</v>
      </c>
      <c r="I33" s="46">
        <f>SUM(I27:I32)</f>
        <v>185</v>
      </c>
      <c r="J33" s="47">
        <f t="shared" si="0"/>
        <v>0.17066420664206641</v>
      </c>
      <c r="K33" s="46">
        <f>SUM(K27:K32)</f>
        <v>899</v>
      </c>
      <c r="L33" s="43">
        <f t="shared" si="7"/>
        <v>1084</v>
      </c>
      <c r="M33" s="48">
        <f t="shared" si="2"/>
        <v>0.11158003088008235</v>
      </c>
    </row>
    <row r="34" spans="1:13" s="2" customFormat="1" ht="15.75" x14ac:dyDescent="0.25">
      <c r="A34" s="10">
        <v>6</v>
      </c>
      <c r="B34" s="10">
        <v>3</v>
      </c>
      <c r="C34" s="49" t="s">
        <v>45</v>
      </c>
      <c r="D34" s="50">
        <v>3070</v>
      </c>
      <c r="E34" s="51">
        <v>9</v>
      </c>
      <c r="F34" s="52">
        <f t="shared" si="9"/>
        <v>4.0540540540540543E-2</v>
      </c>
      <c r="G34" s="51">
        <v>15</v>
      </c>
      <c r="H34" s="51">
        <f t="shared" ref="H34" si="10">SUM(E34,G34)</f>
        <v>24</v>
      </c>
      <c r="I34" s="51">
        <v>115</v>
      </c>
      <c r="J34" s="53">
        <f t="shared" si="0"/>
        <v>0.34124629080118696</v>
      </c>
      <c r="K34" s="51">
        <v>222</v>
      </c>
      <c r="L34" s="51">
        <f t="shared" si="7"/>
        <v>337</v>
      </c>
      <c r="M34" s="54">
        <f t="shared" si="2"/>
        <v>0.10892049127343245</v>
      </c>
    </row>
    <row r="35" spans="1:13" s="13" customFormat="1" ht="18.75" customHeight="1" thickBot="1" x14ac:dyDescent="0.35">
      <c r="A35" s="15"/>
      <c r="B35" s="15"/>
      <c r="C35" s="40" t="s">
        <v>46</v>
      </c>
      <c r="D35" s="43">
        <f>SUM(D34:D34)</f>
        <v>3070</v>
      </c>
      <c r="E35" s="44">
        <f>SUM(E34:E34)</f>
        <v>9</v>
      </c>
      <c r="F35" s="45">
        <f t="shared" si="9"/>
        <v>4.0540540540540543E-2</v>
      </c>
      <c r="G35" s="44">
        <f>SUM(G34:G34)</f>
        <v>15</v>
      </c>
      <c r="H35" s="46">
        <f>SUM(E35,G35)</f>
        <v>24</v>
      </c>
      <c r="I35" s="46">
        <f>SUM(I34:I34)</f>
        <v>115</v>
      </c>
      <c r="J35" s="47">
        <f t="shared" ref="J35" si="11">I35/L35</f>
        <v>0.34124629080118696</v>
      </c>
      <c r="K35" s="46">
        <f>SUM(K34:K34)</f>
        <v>222</v>
      </c>
      <c r="L35" s="43">
        <f t="shared" si="7"/>
        <v>337</v>
      </c>
      <c r="M35" s="48">
        <f t="shared" ref="M35" si="12">L35/SUM(H35,D35)</f>
        <v>0.10892049127343245</v>
      </c>
    </row>
    <row r="36" spans="1:13" s="2" customFormat="1" ht="15.75" x14ac:dyDescent="0.25">
      <c r="A36" s="16"/>
      <c r="B36" s="16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s="2" customFormat="1" ht="16.5" thickBot="1" x14ac:dyDescent="0.3">
      <c r="A37" s="16"/>
      <c r="B37" s="16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s="2" customFormat="1" ht="15.75" x14ac:dyDescent="0.25">
      <c r="A38" s="16"/>
      <c r="B38" s="16"/>
      <c r="C38" s="71" t="s">
        <v>29</v>
      </c>
      <c r="D38" s="72">
        <f>D18</f>
        <v>22216</v>
      </c>
      <c r="E38" s="72">
        <f t="shared" ref="E38:M38" si="13">E18</f>
        <v>26</v>
      </c>
      <c r="F38" s="73">
        <f t="shared" si="13"/>
        <v>8.4388185654008432E-3</v>
      </c>
      <c r="G38" s="72">
        <f t="shared" si="13"/>
        <v>9</v>
      </c>
      <c r="H38" s="72">
        <f t="shared" si="13"/>
        <v>35</v>
      </c>
      <c r="I38" s="72">
        <f t="shared" si="13"/>
        <v>410</v>
      </c>
      <c r="J38" s="73">
        <f t="shared" si="13"/>
        <v>0.11744485820681753</v>
      </c>
      <c r="K38" s="72">
        <f t="shared" si="13"/>
        <v>3081</v>
      </c>
      <c r="L38" s="72">
        <f t="shared" si="13"/>
        <v>3491</v>
      </c>
      <c r="M38" s="74">
        <f t="shared" si="13"/>
        <v>0.15689182508651298</v>
      </c>
    </row>
    <row r="39" spans="1:13" s="2" customFormat="1" ht="15.75" x14ac:dyDescent="0.25">
      <c r="A39" s="16"/>
      <c r="B39" s="16"/>
      <c r="C39" s="75" t="s">
        <v>37</v>
      </c>
      <c r="D39" s="69">
        <f>D26</f>
        <v>11911</v>
      </c>
      <c r="E39" s="69">
        <f t="shared" ref="E39:M39" si="14">E26</f>
        <v>20</v>
      </c>
      <c r="F39" s="70">
        <f t="shared" si="14"/>
        <v>3.0581039755351681E-2</v>
      </c>
      <c r="G39" s="69">
        <f t="shared" si="14"/>
        <v>0</v>
      </c>
      <c r="H39" s="69">
        <f t="shared" si="14"/>
        <v>20</v>
      </c>
      <c r="I39" s="69">
        <f t="shared" si="14"/>
        <v>102</v>
      </c>
      <c r="J39" s="70">
        <f t="shared" si="14"/>
        <v>0.13492063492063491</v>
      </c>
      <c r="K39" s="69">
        <f t="shared" si="14"/>
        <v>654</v>
      </c>
      <c r="L39" s="69">
        <f t="shared" si="14"/>
        <v>756</v>
      </c>
      <c r="M39" s="76">
        <f t="shared" si="14"/>
        <v>6.3364344983656021E-2</v>
      </c>
    </row>
    <row r="40" spans="1:13" s="2" customFormat="1" ht="15.75" x14ac:dyDescent="0.25">
      <c r="A40" s="16"/>
      <c r="B40" s="16"/>
      <c r="C40" s="75" t="s">
        <v>44</v>
      </c>
      <c r="D40" s="69">
        <f>D33</f>
        <v>9703</v>
      </c>
      <c r="E40" s="69">
        <f t="shared" ref="E40:M40" si="15">E33</f>
        <v>7</v>
      </c>
      <c r="F40" s="70">
        <f t="shared" si="15"/>
        <v>7.7864293659621799E-3</v>
      </c>
      <c r="G40" s="69">
        <f t="shared" si="15"/>
        <v>5</v>
      </c>
      <c r="H40" s="69">
        <f t="shared" si="15"/>
        <v>12</v>
      </c>
      <c r="I40" s="69">
        <f t="shared" si="15"/>
        <v>185</v>
      </c>
      <c r="J40" s="70">
        <f t="shared" si="15"/>
        <v>0.17066420664206641</v>
      </c>
      <c r="K40" s="69">
        <f t="shared" si="15"/>
        <v>899</v>
      </c>
      <c r="L40" s="69">
        <f t="shared" si="15"/>
        <v>1084</v>
      </c>
      <c r="M40" s="76">
        <f t="shared" si="15"/>
        <v>0.11158003088008235</v>
      </c>
    </row>
    <row r="41" spans="1:13" s="2" customFormat="1" ht="15.75" x14ac:dyDescent="0.25">
      <c r="A41" s="16"/>
      <c r="B41" s="16"/>
      <c r="C41" s="75" t="s">
        <v>46</v>
      </c>
      <c r="D41" s="69">
        <f>D35</f>
        <v>3070</v>
      </c>
      <c r="E41" s="69">
        <f t="shared" ref="E41:M41" si="16">E35</f>
        <v>9</v>
      </c>
      <c r="F41" s="70">
        <f t="shared" si="16"/>
        <v>4.0540540540540543E-2</v>
      </c>
      <c r="G41" s="69">
        <f t="shared" si="16"/>
        <v>15</v>
      </c>
      <c r="H41" s="69">
        <f t="shared" si="16"/>
        <v>24</v>
      </c>
      <c r="I41" s="69">
        <f t="shared" si="16"/>
        <v>115</v>
      </c>
      <c r="J41" s="70">
        <f t="shared" si="16"/>
        <v>0.34124629080118696</v>
      </c>
      <c r="K41" s="69">
        <f t="shared" si="16"/>
        <v>222</v>
      </c>
      <c r="L41" s="69">
        <f t="shared" si="16"/>
        <v>337</v>
      </c>
      <c r="M41" s="76">
        <f t="shared" si="16"/>
        <v>0.10892049127343245</v>
      </c>
    </row>
    <row r="42" spans="1:13" s="2" customFormat="1" ht="38.25" thickBot="1" x14ac:dyDescent="0.3">
      <c r="A42" s="16"/>
      <c r="B42" s="16"/>
      <c r="C42" s="40" t="s">
        <v>60</v>
      </c>
      <c r="D42" s="43">
        <f>D6</f>
        <v>46900</v>
      </c>
      <c r="E42" s="43">
        <f t="shared" ref="E42:M42" si="17">E6</f>
        <v>62</v>
      </c>
      <c r="F42" s="77">
        <f t="shared" si="17"/>
        <v>1.2767710049423394E-2</v>
      </c>
      <c r="G42" s="43">
        <f t="shared" si="17"/>
        <v>29</v>
      </c>
      <c r="H42" s="43">
        <f t="shared" si="17"/>
        <v>91</v>
      </c>
      <c r="I42" s="43">
        <f t="shared" si="17"/>
        <v>812</v>
      </c>
      <c r="J42" s="77">
        <f>J6</f>
        <v>0.14326040931545519</v>
      </c>
      <c r="K42" s="43">
        <f t="shared" si="17"/>
        <v>4856</v>
      </c>
      <c r="L42" s="43">
        <f t="shared" si="17"/>
        <v>5668</v>
      </c>
      <c r="M42" s="78">
        <f t="shared" si="17"/>
        <v>0.12061884190589688</v>
      </c>
    </row>
    <row r="43" spans="1:13" s="2" customFormat="1" ht="15.75" x14ac:dyDescent="0.25">
      <c r="A43" s="16"/>
      <c r="B43" s="16"/>
      <c r="C43" s="19"/>
      <c r="D43" s="21"/>
      <c r="E43" s="20"/>
      <c r="F43" s="19"/>
      <c r="G43" s="20"/>
      <c r="H43" s="17"/>
      <c r="I43" s="17"/>
      <c r="K43" s="27"/>
      <c r="L43" s="25"/>
      <c r="M43" s="26"/>
    </row>
    <row r="44" spans="1:13" s="2" customFormat="1" ht="16.5" thickBot="1" x14ac:dyDescent="0.3">
      <c r="A44" s="16"/>
      <c r="B44" s="16"/>
      <c r="C44" s="19"/>
      <c r="D44" s="21"/>
      <c r="E44" s="20"/>
      <c r="F44" s="19"/>
      <c r="G44" s="20"/>
      <c r="H44" s="17"/>
      <c r="I44" s="17"/>
      <c r="K44" s="27"/>
      <c r="L44" s="25"/>
      <c r="M44" s="26"/>
    </row>
    <row r="45" spans="1:13" s="2" customFormat="1" ht="15.75" x14ac:dyDescent="0.25">
      <c r="A45" s="16"/>
      <c r="B45" s="16"/>
      <c r="C45" s="79" t="s">
        <v>47</v>
      </c>
      <c r="D45" s="80"/>
      <c r="E45" s="34" t="s">
        <v>48</v>
      </c>
      <c r="F45" s="35" t="s">
        <v>49</v>
      </c>
      <c r="G45" s="33"/>
      <c r="H45" s="17"/>
      <c r="I45" s="17"/>
      <c r="K45" s="27"/>
      <c r="L45" s="25"/>
      <c r="M45" s="26"/>
    </row>
    <row r="46" spans="1:13" s="2" customFormat="1" ht="15.75" x14ac:dyDescent="0.25">
      <c r="A46" s="16"/>
      <c r="B46" s="16"/>
      <c r="C46" s="36" t="s">
        <v>50</v>
      </c>
      <c r="D46" s="37" t="s">
        <v>51</v>
      </c>
      <c r="E46" s="38">
        <v>550</v>
      </c>
      <c r="F46" s="39">
        <f>E46/E$53</f>
        <v>0.67733990147783252</v>
      </c>
      <c r="G46" s="29"/>
      <c r="H46" s="17"/>
      <c r="I46" s="17"/>
      <c r="K46" s="27"/>
      <c r="L46" s="25"/>
      <c r="M46" s="26"/>
    </row>
    <row r="47" spans="1:13" s="2" customFormat="1" ht="15.75" x14ac:dyDescent="0.25">
      <c r="A47" s="16"/>
      <c r="B47" s="16"/>
      <c r="C47" s="36" t="s">
        <v>52</v>
      </c>
      <c r="D47" s="37" t="s">
        <v>51</v>
      </c>
      <c r="E47" s="38">
        <v>194</v>
      </c>
      <c r="F47" s="39">
        <f t="shared" ref="F47:F51" si="18">E47/E$53</f>
        <v>0.23891625615763548</v>
      </c>
      <c r="G47" s="29"/>
      <c r="H47" s="17"/>
      <c r="I47" s="17"/>
      <c r="K47" s="27"/>
      <c r="L47" s="25"/>
      <c r="M47" s="26"/>
    </row>
    <row r="48" spans="1:13" s="2" customFormat="1" ht="15.75" x14ac:dyDescent="0.25">
      <c r="A48" s="16"/>
      <c r="B48" s="16"/>
      <c r="C48" s="36" t="s">
        <v>53</v>
      </c>
      <c r="D48" s="37" t="s">
        <v>51</v>
      </c>
      <c r="E48" s="38">
        <v>31</v>
      </c>
      <c r="F48" s="39">
        <f t="shared" si="18"/>
        <v>3.8177339901477834E-2</v>
      </c>
      <c r="G48" s="29"/>
      <c r="H48" s="17"/>
      <c r="I48" s="17"/>
      <c r="K48" s="27"/>
      <c r="L48" s="25"/>
      <c r="M48" s="26"/>
    </row>
    <row r="49" spans="1:13" s="2" customFormat="1" ht="15.75" x14ac:dyDescent="0.25">
      <c r="A49" s="16"/>
      <c r="B49" s="16"/>
      <c r="C49" s="81" t="s">
        <v>54</v>
      </c>
      <c r="D49" s="82"/>
      <c r="E49" s="38">
        <v>33</v>
      </c>
      <c r="F49" s="39">
        <f t="shared" si="18"/>
        <v>4.064039408866995E-2</v>
      </c>
      <c r="G49" s="29"/>
      <c r="H49" s="17"/>
      <c r="I49" s="17"/>
      <c r="K49" s="27"/>
      <c r="L49" s="25"/>
      <c r="M49" s="26"/>
    </row>
    <row r="50" spans="1:13" s="2" customFormat="1" ht="15.75" x14ac:dyDescent="0.25">
      <c r="A50" s="16"/>
      <c r="B50" s="16"/>
      <c r="C50" s="36" t="s">
        <v>55</v>
      </c>
      <c r="D50" s="37" t="s">
        <v>51</v>
      </c>
      <c r="E50" s="38">
        <v>1</v>
      </c>
      <c r="F50" s="39">
        <f t="shared" si="18"/>
        <v>1.2315270935960591E-3</v>
      </c>
      <c r="G50" s="29"/>
      <c r="H50" s="17"/>
      <c r="I50" s="17"/>
      <c r="K50" s="27"/>
      <c r="L50" s="25"/>
      <c r="M50" s="26"/>
    </row>
    <row r="51" spans="1:13" s="2" customFormat="1" ht="15.75" customHeight="1" x14ac:dyDescent="0.25">
      <c r="A51" s="16"/>
      <c r="B51" s="16"/>
      <c r="C51" s="81" t="s">
        <v>56</v>
      </c>
      <c r="D51" s="82"/>
      <c r="E51" s="38">
        <v>3</v>
      </c>
      <c r="F51" s="39">
        <f t="shared" si="18"/>
        <v>3.6945812807881772E-3</v>
      </c>
      <c r="G51" s="29" t="s">
        <v>57</v>
      </c>
      <c r="H51" s="17"/>
      <c r="I51" s="17"/>
      <c r="K51" s="27"/>
      <c r="L51" s="25"/>
      <c r="M51" s="26"/>
    </row>
    <row r="52" spans="1:13" s="2" customFormat="1" ht="16.5" thickBot="1" x14ac:dyDescent="0.3">
      <c r="A52" s="16"/>
      <c r="B52" s="16"/>
      <c r="C52" s="81" t="s">
        <v>58</v>
      </c>
      <c r="D52" s="82"/>
      <c r="E52" s="38">
        <v>0</v>
      </c>
      <c r="F52" s="39">
        <f>E52/E$53</f>
        <v>0</v>
      </c>
      <c r="G52" s="29"/>
      <c r="H52" s="17"/>
      <c r="I52" s="17"/>
      <c r="K52" s="27"/>
      <c r="L52" s="25"/>
      <c r="M52" s="26"/>
    </row>
    <row r="53" spans="1:13" s="2" customFormat="1" ht="16.5" thickBot="1" x14ac:dyDescent="0.3">
      <c r="A53" s="16"/>
      <c r="B53" s="16"/>
      <c r="C53" s="83" t="s">
        <v>59</v>
      </c>
      <c r="D53" s="84"/>
      <c r="E53" s="22">
        <f>SUM(E46:E52)</f>
        <v>812</v>
      </c>
      <c r="F53" s="18"/>
      <c r="G53" s="29"/>
      <c r="H53" s="17"/>
      <c r="I53" s="17"/>
      <c r="K53" s="27"/>
      <c r="L53" s="25"/>
      <c r="M53" s="26"/>
    </row>
    <row r="54" spans="1:13" s="26" customFormat="1" ht="15.75" x14ac:dyDescent="0.25">
      <c r="A54" s="23"/>
      <c r="B54" s="23"/>
      <c r="C54" s="24"/>
      <c r="D54" s="21"/>
      <c r="E54" s="20"/>
      <c r="F54" s="24"/>
      <c r="G54" s="20"/>
      <c r="H54" s="25"/>
      <c r="I54" s="25"/>
      <c r="K54" s="27"/>
      <c r="L54" s="25"/>
    </row>
  </sheetData>
  <mergeCells count="10">
    <mergeCell ref="E4:H4"/>
    <mergeCell ref="I4:L4"/>
    <mergeCell ref="C1:M1"/>
    <mergeCell ref="C2:M2"/>
    <mergeCell ref="C3:M3"/>
    <mergeCell ref="C45:D45"/>
    <mergeCell ref="C49:D49"/>
    <mergeCell ref="C51:D51"/>
    <mergeCell ref="C52:D52"/>
    <mergeCell ref="C53:D53"/>
  </mergeCells>
  <conditionalFormatting sqref="E1:M1048576">
    <cfRule type="cellIs" dxfId="0" priority="1" operator="equal">
      <formula>0</formula>
    </cfRule>
  </conditionalFormatting>
  <pageMargins left="0.7" right="0.7" top="0.75" bottom="0.75" header="0.3" footer="0.3"/>
  <pageSetup scale="67" fitToHeight="0" orientation="landscape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  <Date xmlns="f9f18cd5-0d1f-447c-8290-f6fdb6439a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7" ma:contentTypeDescription="Create a new document." ma:contentTypeScope="" ma:versionID="a0bd39e28861441306ebcfab50523197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b7c881a61730296b56349342131acf94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4D1FB-8EEA-4A9C-AF22-67AD05B90A5D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02de2bca-5e55-47f9-9350-25620251b9c6"/>
    <ds:schemaRef ds:uri="http://purl.org/dc/elements/1.1/"/>
    <ds:schemaRef ds:uri="f9f18cd5-0d1f-447c-8290-f6fdb6439a3d"/>
    <ds:schemaRef ds:uri="http://schemas.openxmlformats.org/package/2006/metadata/core-properties"/>
    <ds:schemaRef ds:uri="3f71c162-002a-4b7f-9de1-2c50dd64952b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B05F1F7-0139-412A-9591-80352C28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95056-018E-4BB1-8E25-6DAA35F8C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Stats - 2025 SD60 Prim</vt:lpstr>
      <vt:lpstr>'Stats - 2025 SD60 Prim'!Print_Area</vt:lpstr>
      <vt:lpstr>'Stats - 2025 SD60 Prim'!Print_Titles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 of Minneapolis</dc:creator>
  <cp:keywords/>
  <dc:description/>
  <cp:lastModifiedBy>Grossman, Aaron</cp:lastModifiedBy>
  <cp:revision/>
  <cp:lastPrinted>2025-01-16T20:33:23Z</cp:lastPrinted>
  <dcterms:created xsi:type="dcterms:W3CDTF">2024-02-15T17:01:49Z</dcterms:created>
  <dcterms:modified xsi:type="dcterms:W3CDTF">2025-01-16T20:36:32Z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